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natasa.klepac\Documents\FINANCIJSKI IZVJEŠTAJI I OSTALI IZVJEŠTAJI PO GODINAMA\2025. godina - PRIHODI, IZJS, FI, OSTALI IZVJEŠTAJI\31.12.25\"/>
    </mc:Choice>
  </mc:AlternateContent>
  <xr:revisionPtr revIDLastSave="0" documentId="13_ncr:1_{0513B0BF-AD77-442F-8802-CA4ADA7ABD6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9" i="5" l="1"/>
  <c r="D337" i="5"/>
  <c r="D247" i="5"/>
  <c r="F247" i="5" s="1"/>
  <c r="D196" i="5"/>
  <c r="G319" i="9"/>
  <c r="D87" i="5"/>
  <c r="L1478" i="9"/>
  <c r="J1478" i="9"/>
  <c r="F348" i="9"/>
  <c r="F347" i="9" s="1"/>
  <c r="F346" i="9"/>
  <c r="F345" i="9" s="1"/>
  <c r="F344" i="9"/>
  <c r="F343" i="9"/>
  <c r="F342" i="9" s="1"/>
  <c r="M341" i="9"/>
  <c r="L341" i="9"/>
  <c r="F341" i="9" s="1"/>
  <c r="E341" i="9"/>
  <c r="H340" i="9"/>
  <c r="G340" i="9"/>
  <c r="F340" i="9"/>
  <c r="F339" i="9"/>
  <c r="F338" i="9"/>
  <c r="F337" i="9"/>
  <c r="F336" i="9"/>
  <c r="H335" i="9"/>
  <c r="G335" i="9"/>
  <c r="E335" i="9" s="1"/>
  <c r="F335" i="9"/>
  <c r="F334" i="9"/>
  <c r="H333" i="9"/>
  <c r="G333" i="9"/>
  <c r="F333" i="9"/>
  <c r="H332" i="9"/>
  <c r="G332" i="9"/>
  <c r="E332" i="9" s="1"/>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E320" i="9" s="1"/>
  <c r="F320" i="9"/>
  <c r="H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E285" i="9"/>
  <c r="M284" i="9"/>
  <c r="L284" i="9"/>
  <c r="E284" i="9"/>
  <c r="M283" i="9"/>
  <c r="L283" i="9"/>
  <c r="F283" i="9" s="1"/>
  <c r="E283" i="9"/>
  <c r="M282" i="9"/>
  <c r="L282" i="9"/>
  <c r="E282" i="9"/>
  <c r="M281" i="9"/>
  <c r="L281" i="9"/>
  <c r="F281" i="9" s="1"/>
  <c r="E281" i="9"/>
  <c r="M280" i="9"/>
  <c r="L280" i="9"/>
  <c r="E280" i="9"/>
  <c r="M279" i="9"/>
  <c r="L279" i="9"/>
  <c r="E279" i="9"/>
  <c r="M278" i="9"/>
  <c r="L278" i="9"/>
  <c r="E278" i="9"/>
  <c r="M277" i="9"/>
  <c r="L277" i="9"/>
  <c r="F277" i="9" s="1"/>
  <c r="E277" i="9"/>
  <c r="M276" i="9"/>
  <c r="L276" i="9"/>
  <c r="E276" i="9"/>
  <c r="M275" i="9"/>
  <c r="L275" i="9"/>
  <c r="F275" i="9" s="1"/>
  <c r="E275" i="9"/>
  <c r="M274" i="9"/>
  <c r="L274" i="9"/>
  <c r="E274" i="9"/>
  <c r="M273" i="9"/>
  <c r="L273" i="9"/>
  <c r="E273" i="9"/>
  <c r="M272" i="9"/>
  <c r="L272" i="9"/>
  <c r="F272" i="9" s="1"/>
  <c r="E272" i="9"/>
  <c r="M271" i="9"/>
  <c r="L271" i="9"/>
  <c r="E271" i="9"/>
  <c r="M270" i="9"/>
  <c r="L270" i="9"/>
  <c r="E270" i="9"/>
  <c r="M269" i="9"/>
  <c r="L269" i="9"/>
  <c r="E269" i="9"/>
  <c r="M268" i="9"/>
  <c r="L268" i="9"/>
  <c r="E268" i="9"/>
  <c r="M267" i="9"/>
  <c r="L267" i="9"/>
  <c r="F267" i="9" s="1"/>
  <c r="E267" i="9"/>
  <c r="M266" i="9"/>
  <c r="L266" i="9"/>
  <c r="F266" i="9" s="1"/>
  <c r="E266" i="9"/>
  <c r="M265" i="9"/>
  <c r="L265" i="9"/>
  <c r="F265" i="9" s="1"/>
  <c r="E265" i="9"/>
  <c r="M264" i="9"/>
  <c r="L264" i="9"/>
  <c r="E264" i="9"/>
  <c r="M263" i="9"/>
  <c r="L263" i="9"/>
  <c r="E263" i="9"/>
  <c r="M262" i="9"/>
  <c r="L262" i="9"/>
  <c r="E262" i="9"/>
  <c r="M261" i="9"/>
  <c r="L261" i="9"/>
  <c r="F261" i="9" s="1"/>
  <c r="E261" i="9"/>
  <c r="M260" i="9"/>
  <c r="L260" i="9"/>
  <c r="E260" i="9"/>
  <c r="M259" i="9"/>
  <c r="L259" i="9"/>
  <c r="F259" i="9" s="1"/>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F251" i="9" s="1"/>
  <c r="E251" i="9"/>
  <c r="M250" i="9"/>
  <c r="L250" i="9"/>
  <c r="F250" i="9" s="1"/>
  <c r="E250" i="9"/>
  <c r="M249" i="9"/>
  <c r="L249" i="9"/>
  <c r="F249" i="9" s="1"/>
  <c r="E249" i="9"/>
  <c r="M248" i="9"/>
  <c r="L248" i="9"/>
  <c r="F248" i="9" s="1"/>
  <c r="E248" i="9"/>
  <c r="M247" i="9"/>
  <c r="L247" i="9"/>
  <c r="E247" i="9"/>
  <c r="M246" i="9"/>
  <c r="L246" i="9"/>
  <c r="E246" i="9"/>
  <c r="M245" i="9"/>
  <c r="L245" i="9"/>
  <c r="F245" i="9" s="1"/>
  <c r="E245" i="9"/>
  <c r="M244" i="9"/>
  <c r="L244" i="9"/>
  <c r="E244" i="9"/>
  <c r="M243" i="9"/>
  <c r="L243" i="9"/>
  <c r="F243" i="9" s="1"/>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F232" i="9" s="1"/>
  <c r="E232" i="9"/>
  <c r="M231" i="9"/>
  <c r="L231" i="9"/>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F168" i="9"/>
  <c r="H167" i="9"/>
  <c r="G167" i="9"/>
  <c r="F167" i="9"/>
  <c r="H166" i="9"/>
  <c r="G166" i="9"/>
  <c r="F166" i="9"/>
  <c r="E166" i="9"/>
  <c r="B166" i="9" s="1"/>
  <c r="H165" i="9"/>
  <c r="G165" i="9"/>
  <c r="F165" i="9"/>
  <c r="H164" i="9"/>
  <c r="G164" i="9"/>
  <c r="E164" i="9" s="1"/>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E150" i="9" s="1"/>
  <c r="F150" i="9"/>
  <c r="H149" i="9"/>
  <c r="G149" i="9"/>
  <c r="F149" i="9"/>
  <c r="H148" i="9"/>
  <c r="G148" i="9"/>
  <c r="F148" i="9"/>
  <c r="H147" i="9"/>
  <c r="G147" i="9"/>
  <c r="F147" i="9"/>
  <c r="H146" i="9"/>
  <c r="G146" i="9"/>
  <c r="F146" i="9"/>
  <c r="H145" i="9"/>
  <c r="G145" i="9"/>
  <c r="F145" i="9"/>
  <c r="H144" i="9"/>
  <c r="G144" i="9"/>
  <c r="E144" i="9" s="1"/>
  <c r="F144" i="9"/>
  <c r="H143" i="9"/>
  <c r="G143" i="9"/>
  <c r="F143" i="9"/>
  <c r="H142" i="9"/>
  <c r="G142" i="9"/>
  <c r="E142" i="9" s="1"/>
  <c r="F142" i="9"/>
  <c r="H141" i="9"/>
  <c r="G141" i="9"/>
  <c r="F141" i="9"/>
  <c r="H140" i="9"/>
  <c r="G140" i="9"/>
  <c r="F140" i="9"/>
  <c r="H139" i="9"/>
  <c r="G139" i="9"/>
  <c r="E139" i="9" s="1"/>
  <c r="F139" i="9"/>
  <c r="H138" i="9"/>
  <c r="G138" i="9"/>
  <c r="F138" i="9"/>
  <c r="H137" i="9"/>
  <c r="G137" i="9"/>
  <c r="E137" i="9" s="1"/>
  <c r="F137" i="9"/>
  <c r="H136" i="9"/>
  <c r="G136" i="9"/>
  <c r="F136" i="9"/>
  <c r="H135" i="9"/>
  <c r="G135" i="9"/>
  <c r="F135" i="9"/>
  <c r="H134" i="9"/>
  <c r="G134" i="9"/>
  <c r="F134" i="9"/>
  <c r="E134" i="9"/>
  <c r="B134" i="9" s="1"/>
  <c r="H133" i="9"/>
  <c r="G133" i="9"/>
  <c r="F133" i="9"/>
  <c r="H132" i="9"/>
  <c r="G132" i="9"/>
  <c r="E132" i="9" s="1"/>
  <c r="F132" i="9"/>
  <c r="H131" i="9"/>
  <c r="G131" i="9"/>
  <c r="F131" i="9"/>
  <c r="H130" i="9"/>
  <c r="G130" i="9"/>
  <c r="F130" i="9"/>
  <c r="H129" i="9"/>
  <c r="G129" i="9"/>
  <c r="E129" i="9" s="1"/>
  <c r="F129" i="9"/>
  <c r="H128" i="9"/>
  <c r="G128" i="9"/>
  <c r="F128" i="9"/>
  <c r="H127" i="9"/>
  <c r="G127" i="9"/>
  <c r="F127" i="9"/>
  <c r="H126" i="9"/>
  <c r="G126" i="9"/>
  <c r="F126" i="9"/>
  <c r="H125" i="9"/>
  <c r="G125" i="9"/>
  <c r="F125" i="9"/>
  <c r="H124" i="9"/>
  <c r="G124" i="9"/>
  <c r="F124" i="9"/>
  <c r="E124" i="9"/>
  <c r="B124" i="9" s="1"/>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E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E96" i="9" s="1"/>
  <c r="F96" i="9"/>
  <c r="H95" i="9"/>
  <c r="G95" i="9"/>
  <c r="F95" i="9"/>
  <c r="H94" i="9"/>
  <c r="G94" i="9"/>
  <c r="E94" i="9" s="1"/>
  <c r="F94" i="9"/>
  <c r="H93" i="9"/>
  <c r="G93" i="9"/>
  <c r="F93" i="9"/>
  <c r="H92" i="9"/>
  <c r="G92" i="9"/>
  <c r="E92" i="9" s="1"/>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E76" i="9" s="1"/>
  <c r="B76" i="9" s="1"/>
  <c r="F76" i="9"/>
  <c r="H75" i="9"/>
  <c r="G75" i="9"/>
  <c r="F75" i="9"/>
  <c r="H74" i="9"/>
  <c r="G74" i="9"/>
  <c r="F74" i="9"/>
  <c r="H73" i="9"/>
  <c r="G73" i="9"/>
  <c r="F73" i="9"/>
  <c r="H72" i="9"/>
  <c r="G72" i="9"/>
  <c r="F72" i="9"/>
  <c r="H71" i="9"/>
  <c r="G71" i="9"/>
  <c r="F71" i="9"/>
  <c r="H70" i="9"/>
  <c r="G70" i="9"/>
  <c r="E70" i="9" s="1"/>
  <c r="F70" i="9"/>
  <c r="H69" i="9"/>
  <c r="G69" i="9"/>
  <c r="F69" i="9"/>
  <c r="H68" i="9"/>
  <c r="G68" i="9"/>
  <c r="E68" i="9" s="1"/>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G54" i="9"/>
  <c r="E54" i="9" s="1"/>
  <c r="F54" i="9"/>
  <c r="H53" i="9"/>
  <c r="G53" i="9"/>
  <c r="E53" i="9" s="1"/>
  <c r="F53" i="9"/>
  <c r="H52" i="9"/>
  <c r="G52" i="9"/>
  <c r="F52" i="9"/>
  <c r="H51" i="9"/>
  <c r="G51" i="9"/>
  <c r="F51" i="9"/>
  <c r="H50" i="9"/>
  <c r="G50" i="9"/>
  <c r="F50" i="9"/>
  <c r="H49" i="9"/>
  <c r="G49" i="9"/>
  <c r="F49" i="9"/>
  <c r="H48" i="9"/>
  <c r="G48" i="9"/>
  <c r="F48" i="9"/>
  <c r="H47" i="9"/>
  <c r="G47" i="9"/>
  <c r="F47" i="9"/>
  <c r="H46" i="9"/>
  <c r="G46" i="9"/>
  <c r="E46" i="9" s="1"/>
  <c r="B46" i="9" s="1"/>
  <c r="F46" i="9"/>
  <c r="H45" i="9"/>
  <c r="G45" i="9"/>
  <c r="F45" i="9"/>
  <c r="H44" i="9"/>
  <c r="G44" i="9"/>
  <c r="E44" i="9" s="1"/>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E34" i="9"/>
  <c r="B34" i="9" s="1"/>
  <c r="H33" i="9"/>
  <c r="G33" i="9"/>
  <c r="F33" i="9"/>
  <c r="H32" i="9"/>
  <c r="G32" i="9"/>
  <c r="F32" i="9"/>
  <c r="H31" i="9"/>
  <c r="G31" i="9"/>
  <c r="F31" i="9"/>
  <c r="H30" i="9"/>
  <c r="G30" i="9"/>
  <c r="F30" i="9"/>
  <c r="H29" i="9"/>
  <c r="G29" i="9"/>
  <c r="E29" i="9" s="1"/>
  <c r="F29" i="9"/>
  <c r="H28" i="9"/>
  <c r="G28" i="9"/>
  <c r="F28" i="9"/>
  <c r="H27" i="9"/>
  <c r="G27" i="9"/>
  <c r="F27" i="9"/>
  <c r="H26" i="9"/>
  <c r="G26" i="9"/>
  <c r="E26" i="9" s="1"/>
  <c r="F26" i="9"/>
  <c r="H25" i="9"/>
  <c r="G25" i="9"/>
  <c r="F25" i="9"/>
  <c r="F24" i="9"/>
  <c r="F4" i="9"/>
  <c r="O3" i="9"/>
  <c r="G296" i="9" s="1"/>
  <c r="I3" i="9"/>
  <c r="H3" i="9"/>
  <c r="G3" i="9"/>
  <c r="D104" i="8"/>
  <c r="I41" i="3" s="1"/>
  <c r="D97" i="8"/>
  <c r="C1674" i="1" s="1"/>
  <c r="D92" i="8"/>
  <c r="C1669" i="1" s="1"/>
  <c r="D87" i="8"/>
  <c r="D82" i="8"/>
  <c r="D77" i="8"/>
  <c r="D72" i="8"/>
  <c r="C1649" i="1" s="1"/>
  <c r="D67" i="8"/>
  <c r="C1644" i="1" s="1"/>
  <c r="D62" i="8"/>
  <c r="C1639" i="1" s="1"/>
  <c r="D57" i="8"/>
  <c r="D52" i="8"/>
  <c r="C1629" i="1" s="1"/>
  <c r="D46" i="8"/>
  <c r="C1623" i="1" s="1"/>
  <c r="D37" i="8"/>
  <c r="C1614" i="1" s="1"/>
  <c r="D27" i="8"/>
  <c r="C1604" i="1" s="1"/>
  <c r="D18" i="8"/>
  <c r="D8" i="8"/>
  <c r="D6" i="8" s="1"/>
  <c r="C1583" i="1" s="1"/>
  <c r="H1583" i="1" s="1"/>
  <c r="E44" i="7"/>
  <c r="D44" i="7"/>
  <c r="E39" i="7"/>
  <c r="E38" i="7" s="1"/>
  <c r="D1571" i="1" s="1"/>
  <c r="D39" i="7"/>
  <c r="D38" i="7"/>
  <c r="E30" i="7"/>
  <c r="D1563" i="1" s="1"/>
  <c r="D30" i="7"/>
  <c r="C1563" i="1" s="1"/>
  <c r="E23" i="7"/>
  <c r="D1556" i="1" s="1"/>
  <c r="D23" i="7"/>
  <c r="C1556" i="1" s="1"/>
  <c r="D22" i="7"/>
  <c r="H34" i="3" s="1"/>
  <c r="E14" i="7"/>
  <c r="D14" i="7"/>
  <c r="E7" i="7"/>
  <c r="D1540" i="1" s="1"/>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94" i="6"/>
  <c r="D89" i="6" s="1"/>
  <c r="F93" i="6"/>
  <c r="F92" i="6"/>
  <c r="F91" i="6"/>
  <c r="E90" i="6"/>
  <c r="D1486" i="1" s="1"/>
  <c r="D90" i="6"/>
  <c r="F90" i="6"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1462" i="1" s="1"/>
  <c r="D66" i="6"/>
  <c r="F66" i="6" s="1"/>
  <c r="F65" i="6"/>
  <c r="F64" i="6"/>
  <c r="F63" i="6"/>
  <c r="F62" i="6"/>
  <c r="E61" i="6"/>
  <c r="D1457" i="1" s="1"/>
  <c r="D61" i="6"/>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1435" i="1" s="1"/>
  <c r="D39" i="6"/>
  <c r="F39" i="6" s="1"/>
  <c r="F38" i="6"/>
  <c r="F37" i="6"/>
  <c r="E36" i="6"/>
  <c r="D1432" i="1" s="1"/>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1256" i="1" s="1"/>
  <c r="D252" i="5"/>
  <c r="F250" i="5"/>
  <c r="F249" i="5"/>
  <c r="E248" i="5"/>
  <c r="D248" i="5"/>
  <c r="F248" i="5" s="1"/>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E204" i="5"/>
  <c r="D1208" i="1" s="1"/>
  <c r="D204" i="5"/>
  <c r="F204" i="5" s="1"/>
  <c r="F202" i="5"/>
  <c r="F201" i="5"/>
  <c r="F200" i="5"/>
  <c r="F199" i="5"/>
  <c r="F198" i="5"/>
  <c r="E197" i="5"/>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E120" i="5"/>
  <c r="D1125"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2" i="5" s="1"/>
  <c r="F81" i="5"/>
  <c r="F80" i="5"/>
  <c r="F79" i="5"/>
  <c r="F78" i="5"/>
  <c r="F77" i="5"/>
  <c r="E76" i="5"/>
  <c r="D1081" i="1" s="1"/>
  <c r="D76" i="5"/>
  <c r="F76" i="5" s="1"/>
  <c r="F75" i="5"/>
  <c r="F74" i="5"/>
  <c r="F73" i="5"/>
  <c r="F72" i="5"/>
  <c r="E71" i="5"/>
  <c r="D1076" i="1" s="1"/>
  <c r="D71" i="5"/>
  <c r="F71" i="5" s="1"/>
  <c r="F68" i="5"/>
  <c r="F67" i="5"/>
  <c r="F66" i="5"/>
  <c r="F65" i="5"/>
  <c r="F64" i="5"/>
  <c r="E63" i="5"/>
  <c r="D1068" i="1" s="1"/>
  <c r="D63" i="5"/>
  <c r="F63" i="5" s="1"/>
  <c r="F62" i="5"/>
  <c r="F61" i="5"/>
  <c r="F60" i="5"/>
  <c r="F59" i="5"/>
  <c r="F58" i="5"/>
  <c r="F57" i="5"/>
  <c r="E56" i="5"/>
  <c r="D56" i="5"/>
  <c r="F55" i="5"/>
  <c r="F54" i="5"/>
  <c r="F53" i="5"/>
  <c r="E52" i="5"/>
  <c r="D1057" i="1" s="1"/>
  <c r="D52" i="5"/>
  <c r="F51" i="5"/>
  <c r="F50" i="5"/>
  <c r="F49" i="5"/>
  <c r="F48" i="5"/>
  <c r="F47" i="5"/>
  <c r="F46" i="5"/>
  <c r="E45" i="5"/>
  <c r="D45" i="5"/>
  <c r="F45" i="5" s="1"/>
  <c r="F44" i="5"/>
  <c r="F43" i="5"/>
  <c r="F42" i="5"/>
  <c r="E41" i="5"/>
  <c r="D1046" i="1" s="1"/>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27" i="1" s="1"/>
  <c r="D633" i="4"/>
  <c r="C627" i="1" s="1"/>
  <c r="H627" i="1" s="1"/>
  <c r="F632" i="4"/>
  <c r="F631" i="4"/>
  <c r="E630" i="4"/>
  <c r="D624" i="1" s="1"/>
  <c r="D630" i="4"/>
  <c r="C624" i="1" s="1"/>
  <c r="H624" i="1"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E607" i="4"/>
  <c r="D607" i="4"/>
  <c r="F606" i="4"/>
  <c r="F605" i="4"/>
  <c r="F604" i="4"/>
  <c r="E603" i="4"/>
  <c r="D597" i="1" s="1"/>
  <c r="D603" i="4"/>
  <c r="F603" i="4" s="1"/>
  <c r="F602" i="4"/>
  <c r="F601" i="4"/>
  <c r="F600" i="4"/>
  <c r="F599" i="4"/>
  <c r="E598" i="4"/>
  <c r="D598" i="4"/>
  <c r="F598" i="4" s="1"/>
  <c r="F596" i="4"/>
  <c r="F595" i="4"/>
  <c r="E594" i="4"/>
  <c r="D588" i="1" s="1"/>
  <c r="D594" i="4"/>
  <c r="F594" i="4" s="1"/>
  <c r="F593" i="4"/>
  <c r="F592" i="4"/>
  <c r="E591" i="4"/>
  <c r="D585" i="1" s="1"/>
  <c r="D591" i="4"/>
  <c r="F591" i="4" s="1"/>
  <c r="F590" i="4"/>
  <c r="E589" i="4"/>
  <c r="D583" i="1" s="1"/>
  <c r="D589" i="4"/>
  <c r="C583" i="1" s="1"/>
  <c r="F588" i="4"/>
  <c r="F587" i="4"/>
  <c r="F586" i="4"/>
  <c r="E585" i="4"/>
  <c r="D585" i="4"/>
  <c r="F585" i="4" s="1"/>
  <c r="F583" i="4"/>
  <c r="F582" i="4"/>
  <c r="E581" i="4"/>
  <c r="D575" i="1" s="1"/>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1" i="1" s="1"/>
  <c r="D537" i="4"/>
  <c r="F534" i="4"/>
  <c r="F533" i="4"/>
  <c r="E532" i="4"/>
  <c r="D526" i="1" s="1"/>
  <c r="D532" i="4"/>
  <c r="F532" i="4" s="1"/>
  <c r="F531" i="4"/>
  <c r="F530" i="4"/>
  <c r="E529" i="4"/>
  <c r="D529" i="4"/>
  <c r="F529" i="4" s="1"/>
  <c r="F528" i="4"/>
  <c r="F527" i="4"/>
  <c r="E526" i="4"/>
  <c r="D520" i="1" s="1"/>
  <c r="D526" i="4"/>
  <c r="C520" i="1"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1" i="1" s="1"/>
  <c r="D497" i="4"/>
  <c r="F497" i="4" s="1"/>
  <c r="F496" i="4"/>
  <c r="F495" i="4"/>
  <c r="F494" i="4"/>
  <c r="F493" i="4"/>
  <c r="E492" i="4"/>
  <c r="D486" i="1" s="1"/>
  <c r="D492" i="4"/>
  <c r="F490" i="4"/>
  <c r="F489" i="4"/>
  <c r="E488" i="4"/>
  <c r="D482" i="1" s="1"/>
  <c r="D488" i="4"/>
  <c r="F488" i="4" s="1"/>
  <c r="F487" i="4"/>
  <c r="F486" i="4"/>
  <c r="E485" i="4"/>
  <c r="D485" i="4"/>
  <c r="F485" i="4" s="1"/>
  <c r="F484" i="4"/>
  <c r="F483" i="4"/>
  <c r="F482" i="4"/>
  <c r="F481" i="4"/>
  <c r="E480" i="4"/>
  <c r="D474" i="1" s="1"/>
  <c r="D480" i="4"/>
  <c r="C474" i="1" s="1"/>
  <c r="H474" i="1" s="1"/>
  <c r="F478" i="4"/>
  <c r="F477" i="4"/>
  <c r="E476" i="4"/>
  <c r="D476" i="4"/>
  <c r="F476" i="4" s="1"/>
  <c r="F475" i="4"/>
  <c r="F474" i="4"/>
  <c r="E473" i="4"/>
  <c r="D473" i="4"/>
  <c r="F473" i="4" s="1"/>
  <c r="F472" i="4"/>
  <c r="F471" i="4"/>
  <c r="E470" i="4"/>
  <c r="D464" i="1" s="1"/>
  <c r="D470" i="4"/>
  <c r="F470" i="4" s="1"/>
  <c r="F469" i="4"/>
  <c r="F468" i="4"/>
  <c r="E467" i="4"/>
  <c r="D461" i="1" s="1"/>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39" i="4"/>
  <c r="F438" i="4"/>
  <c r="E437" i="4"/>
  <c r="D431" i="1" s="1"/>
  <c r="D437" i="4"/>
  <c r="F437" i="4" s="1"/>
  <c r="F436" i="4"/>
  <c r="F435" i="4"/>
  <c r="F434" i="4"/>
  <c r="F433" i="4"/>
  <c r="E432" i="4"/>
  <c r="D432" i="4"/>
  <c r="E428" i="4"/>
  <c r="D423" i="1" s="1"/>
  <c r="D428" i="4"/>
  <c r="C423" i="1" s="1"/>
  <c r="E427" i="4"/>
  <c r="D422" i="1" s="1"/>
  <c r="D427" i="4"/>
  <c r="E426" i="4"/>
  <c r="D426" i="4"/>
  <c r="F426" i="4" s="1"/>
  <c r="F421" i="4"/>
  <c r="F420" i="4"/>
  <c r="F419" i="4"/>
  <c r="F416" i="4"/>
  <c r="F415" i="4"/>
  <c r="F414" i="4"/>
  <c r="F413" i="4"/>
  <c r="E412" i="4"/>
  <c r="D412" i="4"/>
  <c r="F412" i="4" s="1"/>
  <c r="F411" i="4"/>
  <c r="E410" i="4"/>
  <c r="D405" i="1" s="1"/>
  <c r="D410" i="4"/>
  <c r="F410" i="4" s="1"/>
  <c r="F409" i="4"/>
  <c r="F408" i="4"/>
  <c r="E407" i="4"/>
  <c r="E406" i="4" s="1"/>
  <c r="D401" i="1" s="1"/>
  <c r="D407" i="4"/>
  <c r="F405" i="4"/>
  <c r="F404" i="4"/>
  <c r="F403" i="4"/>
  <c r="F402" i="4"/>
  <c r="E401" i="4"/>
  <c r="D401" i="4"/>
  <c r="F401" i="4" s="1"/>
  <c r="F400" i="4"/>
  <c r="F399" i="4"/>
  <c r="E398" i="4"/>
  <c r="D393" i="1" s="1"/>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E366" i="4"/>
  <c r="D361" i="1" s="1"/>
  <c r="D366" i="4"/>
  <c r="C361" i="1" s="1"/>
  <c r="F365" i="4"/>
  <c r="F364" i="4"/>
  <c r="F363" i="4"/>
  <c r="E362" i="4"/>
  <c r="D357" i="1" s="1"/>
  <c r="D362" i="4"/>
  <c r="C357" i="1" s="1"/>
  <c r="F359" i="4"/>
  <c r="E358" i="4"/>
  <c r="D358" i="4"/>
  <c r="F358" i="4" s="1"/>
  <c r="F357" i="4"/>
  <c r="F356" i="4"/>
  <c r="E355" i="4"/>
  <c r="E354" i="4" s="1"/>
  <c r="D349" i="1" s="1"/>
  <c r="D355" i="4"/>
  <c r="D354" i="4" s="1"/>
  <c r="F353" i="4"/>
  <c r="F352" i="4"/>
  <c r="F351" i="4"/>
  <c r="F350" i="4"/>
  <c r="E349" i="4"/>
  <c r="D344" i="1" s="1"/>
  <c r="D349" i="4"/>
  <c r="F348" i="4"/>
  <c r="F347" i="4"/>
  <c r="E346" i="4"/>
  <c r="D341" i="1" s="1"/>
  <c r="D346" i="4"/>
  <c r="C341" i="1"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14" i="4"/>
  <c r="F313" i="4"/>
  <c r="F312" i="4"/>
  <c r="F311" i="4"/>
  <c r="E310" i="4"/>
  <c r="D305" i="1" s="1"/>
  <c r="D310" i="4"/>
  <c r="F310"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2" i="4"/>
  <c r="F281" i="4"/>
  <c r="F280" i="4"/>
  <c r="F279" i="4"/>
  <c r="E278" i="4"/>
  <c r="D274" i="1" s="1"/>
  <c r="D278" i="4"/>
  <c r="F277" i="4"/>
  <c r="F276" i="4"/>
  <c r="F275" i="4"/>
  <c r="E274" i="4"/>
  <c r="D270" i="1" s="1"/>
  <c r="D274" i="4"/>
  <c r="C270" i="1" s="1"/>
  <c r="F272" i="4"/>
  <c r="F271" i="4"/>
  <c r="F270" i="4"/>
  <c r="E269" i="4"/>
  <c r="D269" i="4"/>
  <c r="F269" i="4" s="1"/>
  <c r="F268" i="4"/>
  <c r="F267" i="4"/>
  <c r="F266" i="4"/>
  <c r="F265" i="4"/>
  <c r="F264" i="4"/>
  <c r="E263" i="4"/>
  <c r="E262" i="4" s="1"/>
  <c r="D258" i="1" s="1"/>
  <c r="D263" i="4"/>
  <c r="F263" i="4" s="1"/>
  <c r="F261" i="4"/>
  <c r="F260" i="4"/>
  <c r="F259" i="4"/>
  <c r="F258" i="4"/>
  <c r="E257" i="4"/>
  <c r="D253" i="1" s="1"/>
  <c r="D257" i="4"/>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0" i="1" s="1"/>
  <c r="D234" i="4"/>
  <c r="F233" i="4"/>
  <c r="F232" i="4"/>
  <c r="E231" i="4"/>
  <c r="E230" i="4" s="1"/>
  <c r="D226" i="1" s="1"/>
  <c r="D231" i="4"/>
  <c r="F231" i="4" s="1"/>
  <c r="F229" i="4"/>
  <c r="F228" i="4"/>
  <c r="F227" i="4"/>
  <c r="F226" i="4"/>
  <c r="E225" i="4"/>
  <c r="D221" i="1" s="1"/>
  <c r="D225" i="4"/>
  <c r="F225" i="4" s="1"/>
  <c r="F224" i="4"/>
  <c r="F223" i="4"/>
  <c r="E222" i="4"/>
  <c r="D218" i="1" s="1"/>
  <c r="D222" i="4"/>
  <c r="F220" i="4"/>
  <c r="F219" i="4"/>
  <c r="F218" i="4"/>
  <c r="F217" i="4"/>
  <c r="E216" i="4"/>
  <c r="D212" i="1" s="1"/>
  <c r="D216" i="4"/>
  <c r="F215" i="4"/>
  <c r="F214" i="4"/>
  <c r="F213" i="4"/>
  <c r="F212" i="4"/>
  <c r="F211" i="4"/>
  <c r="F210" i="4"/>
  <c r="F209" i="4"/>
  <c r="E208" i="4"/>
  <c r="D204" i="1" s="1"/>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D161" i="1" s="1"/>
  <c r="D165" i="4"/>
  <c r="F165" i="4"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41" i="4"/>
  <c r="F141" i="4" s="1"/>
  <c r="E140" i="4"/>
  <c r="F139" i="4"/>
  <c r="F138" i="4"/>
  <c r="F137" i="4"/>
  <c r="F136" i="4"/>
  <c r="E135" i="4"/>
  <c r="E134" i="4" s="1"/>
  <c r="D130" i="1" s="1"/>
  <c r="D135" i="4"/>
  <c r="F135" i="4" s="1"/>
  <c r="F133" i="4"/>
  <c r="F132" i="4"/>
  <c r="F131" i="4"/>
  <c r="F130" i="4"/>
  <c r="E129" i="4"/>
  <c r="D125" i="1" s="1"/>
  <c r="D129" i="4"/>
  <c r="F128" i="4"/>
  <c r="F127" i="4"/>
  <c r="E126" i="4"/>
  <c r="D122" i="1" s="1"/>
  <c r="D126" i="4"/>
  <c r="F126" i="4" s="1"/>
  <c r="F124" i="4"/>
  <c r="F123" i="4"/>
  <c r="F122" i="4"/>
  <c r="F121" i="4"/>
  <c r="E120" i="4"/>
  <c r="D116" i="1" s="1"/>
  <c r="D120" i="4"/>
  <c r="F119" i="4"/>
  <c r="F118" i="4"/>
  <c r="F117" i="4"/>
  <c r="F116" i="4"/>
  <c r="F115" i="4"/>
  <c r="F114" i="4"/>
  <c r="F113" i="4"/>
  <c r="E112" i="4"/>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3" i="1" s="1"/>
  <c r="D77" i="4"/>
  <c r="F77" i="4" s="1"/>
  <c r="F76" i="4"/>
  <c r="F75" i="4"/>
  <c r="E74" i="4"/>
  <c r="D70" i="1" s="1"/>
  <c r="D74" i="4"/>
  <c r="F73" i="4"/>
  <c r="F72" i="4"/>
  <c r="E71" i="4"/>
  <c r="D71" i="4"/>
  <c r="F71" i="4" s="1"/>
  <c r="F70" i="4"/>
  <c r="F69" i="4"/>
  <c r="E68" i="4"/>
  <c r="D64" i="1" s="1"/>
  <c r="D68" i="4"/>
  <c r="F67" i="4"/>
  <c r="F66" i="4"/>
  <c r="F65" i="4"/>
  <c r="E64" i="4"/>
  <c r="D64" i="4"/>
  <c r="F63" i="4"/>
  <c r="F62" i="4"/>
  <c r="E61" i="4"/>
  <c r="D57" i="1" s="1"/>
  <c r="D61" i="4"/>
  <c r="F61" i="4" s="1"/>
  <c r="F60" i="4"/>
  <c r="F59" i="4"/>
  <c r="E58" i="4"/>
  <c r="D58" i="4"/>
  <c r="F57" i="4"/>
  <c r="F56" i="4"/>
  <c r="F55" i="4"/>
  <c r="F54" i="4"/>
  <c r="E53" i="4"/>
  <c r="D53" i="4"/>
  <c r="F53" i="4" s="1"/>
  <c r="F52" i="4"/>
  <c r="F51" i="4"/>
  <c r="E50" i="4"/>
  <c r="D46" i="1" s="1"/>
  <c r="D50" i="4"/>
  <c r="F48" i="4"/>
  <c r="F47" i="4"/>
  <c r="F46" i="4"/>
  <c r="F45" i="4"/>
  <c r="E44" i="4"/>
  <c r="D44" i="4"/>
  <c r="F44" i="4" s="1"/>
  <c r="E43" i="4"/>
  <c r="D39" i="1" s="1"/>
  <c r="F42" i="4"/>
  <c r="F41" i="4"/>
  <c r="F40" i="4"/>
  <c r="E39" i="4"/>
  <c r="D35" i="1" s="1"/>
  <c r="D39" i="4"/>
  <c r="F38" i="4"/>
  <c r="F37" i="4"/>
  <c r="E36" i="4"/>
  <c r="D32" i="1" s="1"/>
  <c r="D36" i="4"/>
  <c r="F36" i="4" s="1"/>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4" i="1"/>
  <c r="C1663" i="1"/>
  <c r="C1662" i="1"/>
  <c r="C1661" i="1"/>
  <c r="C1660" i="1"/>
  <c r="C1659" i="1"/>
  <c r="C1658" i="1"/>
  <c r="C1657" i="1"/>
  <c r="C1656" i="1"/>
  <c r="C1655" i="1"/>
  <c r="G1655" i="1" s="1"/>
  <c r="C1654" i="1"/>
  <c r="C1653" i="1"/>
  <c r="C1652" i="1"/>
  <c r="C1651" i="1"/>
  <c r="C1650"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C1577" i="1"/>
  <c r="D1576" i="1"/>
  <c r="C1576" i="1"/>
  <c r="J1576" i="1" s="1"/>
  <c r="D1575" i="1"/>
  <c r="C1575" i="1"/>
  <c r="H1575" i="1" s="1"/>
  <c r="D1574" i="1"/>
  <c r="C1574" i="1"/>
  <c r="D1573" i="1"/>
  <c r="C1573" i="1"/>
  <c r="C1572" i="1"/>
  <c r="C1571"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J1557" i="1" s="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C1540" i="1"/>
  <c r="D1536" i="1"/>
  <c r="C1536" i="1"/>
  <c r="D1535" i="1"/>
  <c r="C1535" i="1"/>
  <c r="D1534" i="1"/>
  <c r="C1534" i="1"/>
  <c r="G1534" i="1" s="1"/>
  <c r="D1533" i="1"/>
  <c r="C1533" i="1"/>
  <c r="D1532" i="1"/>
  <c r="C1532" i="1"/>
  <c r="H1532" i="1" s="1"/>
  <c r="D1531" i="1"/>
  <c r="C1531" i="1"/>
  <c r="D1530" i="1"/>
  <c r="C1530" i="1"/>
  <c r="D1529" i="1"/>
  <c r="C1529" i="1"/>
  <c r="D1528" i="1"/>
  <c r="C1528" i="1"/>
  <c r="H1528" i="1" s="1"/>
  <c r="D1527" i="1"/>
  <c r="C1527" i="1"/>
  <c r="D1524" i="1"/>
  <c r="C1524" i="1"/>
  <c r="H1524" i="1" s="1"/>
  <c r="D1523" i="1"/>
  <c r="C1523" i="1"/>
  <c r="D1522" i="1"/>
  <c r="C1522" i="1"/>
  <c r="D1521" i="1"/>
  <c r="C1521" i="1"/>
  <c r="H1521" i="1" s="1"/>
  <c r="D1520" i="1"/>
  <c r="C1520" i="1"/>
  <c r="D1519" i="1"/>
  <c r="C1519" i="1"/>
  <c r="G1519" i="1" s="1"/>
  <c r="D1518" i="1"/>
  <c r="C1518" i="1"/>
  <c r="H1518" i="1" s="1"/>
  <c r="D1517" i="1"/>
  <c r="C1517" i="1"/>
  <c r="D1516" i="1"/>
  <c r="C1516" i="1"/>
  <c r="D1515" i="1"/>
  <c r="C1515" i="1"/>
  <c r="D1514" i="1"/>
  <c r="D1513" i="1"/>
  <c r="C1513" i="1"/>
  <c r="D1512" i="1"/>
  <c r="C1512" i="1"/>
  <c r="D1509" i="1"/>
  <c r="C1509" i="1"/>
  <c r="H1509" i="1" s="1"/>
  <c r="D1508" i="1"/>
  <c r="C1508" i="1"/>
  <c r="D1507" i="1"/>
  <c r="C1507" i="1"/>
  <c r="D1506" i="1"/>
  <c r="C1506" i="1"/>
  <c r="H1506" i="1" s="1"/>
  <c r="D1505" i="1"/>
  <c r="C1505" i="1"/>
  <c r="D1504" i="1"/>
  <c r="C1504" i="1"/>
  <c r="D1502" i="1"/>
  <c r="C1502" i="1"/>
  <c r="H1502" i="1" s="1"/>
  <c r="D1501" i="1"/>
  <c r="C1501" i="1"/>
  <c r="D1500" i="1"/>
  <c r="C1500" i="1"/>
  <c r="D1499" i="1"/>
  <c r="C1499" i="1"/>
  <c r="H1499" i="1" s="1"/>
  <c r="D1498" i="1"/>
  <c r="C1498" i="1"/>
  <c r="D1497" i="1"/>
  <c r="C1497" i="1"/>
  <c r="D1496" i="1"/>
  <c r="C1496" i="1"/>
  <c r="H1496" i="1" s="1"/>
  <c r="D1494" i="1"/>
  <c r="C1494" i="1"/>
  <c r="D1493" i="1"/>
  <c r="C1493" i="1"/>
  <c r="D1492" i="1"/>
  <c r="C1492" i="1"/>
  <c r="D1491" i="1"/>
  <c r="C1491" i="1"/>
  <c r="D1490" i="1"/>
  <c r="D1489" i="1"/>
  <c r="C1489" i="1"/>
  <c r="D1488" i="1"/>
  <c r="C1488" i="1"/>
  <c r="D1487" i="1"/>
  <c r="C1487" i="1"/>
  <c r="D1484" i="1"/>
  <c r="C1484" i="1"/>
  <c r="H1484" i="1" s="1"/>
  <c r="D1483" i="1"/>
  <c r="C1483" i="1"/>
  <c r="D1482" i="1"/>
  <c r="C1482" i="1"/>
  <c r="D1481" i="1"/>
  <c r="C1481" i="1"/>
  <c r="D1480" i="1"/>
  <c r="C1480" i="1"/>
  <c r="D1479" i="1"/>
  <c r="C1479" i="1"/>
  <c r="D1477" i="1"/>
  <c r="C1477" i="1"/>
  <c r="D1476" i="1"/>
  <c r="C1476" i="1"/>
  <c r="D1475" i="1"/>
  <c r="C1475" i="1"/>
  <c r="D1474" i="1"/>
  <c r="C1474" i="1"/>
  <c r="D1473" i="1"/>
  <c r="C1473" i="1"/>
  <c r="D1472" i="1"/>
  <c r="C1472" i="1"/>
  <c r="H1472" i="1" s="1"/>
  <c r="D1471" i="1"/>
  <c r="D1470" i="1"/>
  <c r="C1470" i="1"/>
  <c r="D1469" i="1"/>
  <c r="C1469" i="1"/>
  <c r="H1469" i="1" s="1"/>
  <c r="D1468" i="1"/>
  <c r="C1468" i="1"/>
  <c r="H1468" i="1" s="1"/>
  <c r="D1467" i="1"/>
  <c r="C1467" i="1"/>
  <c r="D1466" i="1"/>
  <c r="C1466" i="1"/>
  <c r="D1465" i="1"/>
  <c r="C1465" i="1"/>
  <c r="G1465" i="1" s="1"/>
  <c r="D1464" i="1"/>
  <c r="C1464" i="1"/>
  <c r="D1463" i="1"/>
  <c r="C1463" i="1"/>
  <c r="D1461" i="1"/>
  <c r="C1461" i="1"/>
  <c r="H1461" i="1" s="1"/>
  <c r="D1460" i="1"/>
  <c r="C1460" i="1"/>
  <c r="D1459" i="1"/>
  <c r="C1459" i="1"/>
  <c r="H1459" i="1" s="1"/>
  <c r="D1458" i="1"/>
  <c r="C1458" i="1"/>
  <c r="D1456" i="1"/>
  <c r="C1456" i="1"/>
  <c r="H1456" i="1" s="1"/>
  <c r="D1455" i="1"/>
  <c r="C1455" i="1"/>
  <c r="D1454" i="1"/>
  <c r="C1454" i="1"/>
  <c r="D1453" i="1"/>
  <c r="C1453" i="1"/>
  <c r="G1453" i="1" s="1"/>
  <c r="D1452" i="1"/>
  <c r="C1452" i="1"/>
  <c r="H1452" i="1" s="1"/>
  <c r="D1451" i="1"/>
  <c r="C1451" i="1"/>
  <c r="H1451" i="1" s="1"/>
  <c r="D1450" i="1"/>
  <c r="C1450" i="1"/>
  <c r="D1449" i="1"/>
  <c r="C1449" i="1"/>
  <c r="H1449" i="1" s="1"/>
  <c r="D1448" i="1"/>
  <c r="C1448" i="1"/>
  <c r="D1447" i="1"/>
  <c r="C1447" i="1"/>
  <c r="C1446" i="1"/>
  <c r="H1446" i="1" s="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0" i="1"/>
  <c r="C1430" i="1"/>
  <c r="D1429" i="1"/>
  <c r="C1429" i="1"/>
  <c r="D1428" i="1"/>
  <c r="C1428" i="1"/>
  <c r="H1428" i="1" s="1"/>
  <c r="D1427" i="1"/>
  <c r="C1427" i="1"/>
  <c r="G1427" i="1" s="1"/>
  <c r="D1426" i="1"/>
  <c r="C1426" i="1"/>
  <c r="D1425" i="1"/>
  <c r="C1425" i="1"/>
  <c r="D1423" i="1"/>
  <c r="C1423" i="1"/>
  <c r="D1422" i="1"/>
  <c r="C1422" i="1"/>
  <c r="H1422" i="1" s="1"/>
  <c r="D1421" i="1"/>
  <c r="C1421" i="1"/>
  <c r="D1420" i="1"/>
  <c r="C1420" i="1"/>
  <c r="D1419" i="1"/>
  <c r="C1419" i="1"/>
  <c r="D1418" i="1"/>
  <c r="D1417" i="1"/>
  <c r="C1417" i="1"/>
  <c r="D1416" i="1"/>
  <c r="C1416" i="1"/>
  <c r="D1415" i="1"/>
  <c r="C1415" i="1"/>
  <c r="D1414" i="1"/>
  <c r="C1414" i="1"/>
  <c r="D1413" i="1"/>
  <c r="C1413" i="1"/>
  <c r="D1412" i="1"/>
  <c r="C1412" i="1"/>
  <c r="G1412" i="1" s="1"/>
  <c r="D1411" i="1"/>
  <c r="C1411" i="1"/>
  <c r="D1410" i="1"/>
  <c r="C1410" i="1"/>
  <c r="D1408" i="1"/>
  <c r="C1408" i="1"/>
  <c r="D1407" i="1"/>
  <c r="C1407" i="1"/>
  <c r="D1405" i="1"/>
  <c r="C1405" i="1"/>
  <c r="D1404" i="1"/>
  <c r="C1404" i="1"/>
  <c r="D1403" i="1"/>
  <c r="C1403" i="1"/>
  <c r="G1403" i="1" s="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H1277" i="1" s="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H1263" i="1" s="1"/>
  <c r="D1262" i="1"/>
  <c r="C1262" i="1"/>
  <c r="D1261" i="1"/>
  <c r="C1261" i="1"/>
  <c r="D1258" i="1"/>
  <c r="C1258" i="1"/>
  <c r="D1257" i="1"/>
  <c r="C1257" i="1"/>
  <c r="C1256" i="1"/>
  <c r="D1254" i="1"/>
  <c r="C1254" i="1"/>
  <c r="H1254" i="1" s="1"/>
  <c r="D1253" i="1"/>
  <c r="C1253" i="1"/>
  <c r="G1253" i="1" s="1"/>
  <c r="D1252" i="1"/>
  <c r="D1251" i="1"/>
  <c r="C1251" i="1"/>
  <c r="D1250" i="1"/>
  <c r="C1250" i="1"/>
  <c r="D1249" i="1"/>
  <c r="C1249" i="1"/>
  <c r="D1248" i="1"/>
  <c r="C1248" i="1"/>
  <c r="D1247" i="1"/>
  <c r="C1247" i="1"/>
  <c r="G1247" i="1" s="1"/>
  <c r="D1246" i="1"/>
  <c r="C1246" i="1"/>
  <c r="D1245" i="1"/>
  <c r="C1245" i="1"/>
  <c r="D1244" i="1"/>
  <c r="C1244" i="1"/>
  <c r="G1244" i="1" s="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G1217" i="1" s="1"/>
  <c r="D1216" i="1"/>
  <c r="C1216" i="1"/>
  <c r="C1215" i="1"/>
  <c r="D1214" i="1"/>
  <c r="C1214" i="1"/>
  <c r="G1214" i="1" s="1"/>
  <c r="D1213" i="1"/>
  <c r="C1213" i="1"/>
  <c r="D1212" i="1"/>
  <c r="C1212" i="1"/>
  <c r="H1212" i="1" s="1"/>
  <c r="D1211" i="1"/>
  <c r="C1211" i="1"/>
  <c r="G1211" i="1" s="1"/>
  <c r="D1210" i="1"/>
  <c r="C1210" i="1"/>
  <c r="D1209" i="1"/>
  <c r="C1209"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H1188" i="1" s="1"/>
  <c r="D1187" i="1"/>
  <c r="C1187" i="1"/>
  <c r="D1186" i="1"/>
  <c r="C1186" i="1"/>
  <c r="D1185" i="1"/>
  <c r="D1184" i="1"/>
  <c r="C1184" i="1"/>
  <c r="G1184" i="1" s="1"/>
  <c r="D1183" i="1"/>
  <c r="C1183" i="1"/>
  <c r="D1179" i="1"/>
  <c r="C1179" i="1"/>
  <c r="D1178" i="1"/>
  <c r="C1178" i="1"/>
  <c r="D1177" i="1"/>
  <c r="C1177"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C1155" i="1"/>
  <c r="D1154" i="1"/>
  <c r="C1154" i="1"/>
  <c r="G1154" i="1" s="1"/>
  <c r="D1153" i="1"/>
  <c r="C1153" i="1"/>
  <c r="D1151" i="1"/>
  <c r="C1151" i="1"/>
  <c r="D1150" i="1"/>
  <c r="C1150" i="1"/>
  <c r="D1149" i="1"/>
  <c r="C1149" i="1"/>
  <c r="D1147" i="1"/>
  <c r="C1147" i="1"/>
  <c r="D1146" i="1"/>
  <c r="C1146" i="1"/>
  <c r="H1146" i="1" s="1"/>
  <c r="D1145" i="1"/>
  <c r="C1145" i="1"/>
  <c r="D1144" i="1"/>
  <c r="C1144" i="1"/>
  <c r="D1143" i="1"/>
  <c r="C1143" i="1"/>
  <c r="D1142" i="1"/>
  <c r="C1142" i="1"/>
  <c r="G1142" i="1" s="1"/>
  <c r="D1141" i="1"/>
  <c r="C1141" i="1"/>
  <c r="D1139" i="1"/>
  <c r="C1139" i="1"/>
  <c r="G1139" i="1" s="1"/>
  <c r="D1138" i="1"/>
  <c r="C1138" i="1"/>
  <c r="D1137" i="1"/>
  <c r="C1137" i="1"/>
  <c r="H1137" i="1" s="1"/>
  <c r="D1136" i="1"/>
  <c r="C1136" i="1"/>
  <c r="D1135" i="1"/>
  <c r="C1135" i="1"/>
  <c r="D1134" i="1"/>
  <c r="C1134" i="1"/>
  <c r="D1133" i="1"/>
  <c r="C1133" i="1"/>
  <c r="G1133" i="1" s="1"/>
  <c r="D1131" i="1"/>
  <c r="C1131" i="1"/>
  <c r="D1130" i="1"/>
  <c r="C1130" i="1"/>
  <c r="G1130" i="1" s="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H1110" i="1" s="1"/>
  <c r="D1109" i="1"/>
  <c r="C1109" i="1"/>
  <c r="D1108" i="1"/>
  <c r="C1108" i="1"/>
  <c r="D1107" i="1"/>
  <c r="C1107" i="1"/>
  <c r="H1107" i="1" s="1"/>
  <c r="D1106" i="1"/>
  <c r="C1106" i="1"/>
  <c r="D1105" i="1"/>
  <c r="C1105" i="1"/>
  <c r="D1104" i="1"/>
  <c r="C1104" i="1"/>
  <c r="D1103" i="1"/>
  <c r="C1103" i="1"/>
  <c r="D1102" i="1"/>
  <c r="C1102" i="1"/>
  <c r="D1101" i="1"/>
  <c r="C1101" i="1"/>
  <c r="D1100" i="1"/>
  <c r="C1100" i="1"/>
  <c r="D1099" i="1"/>
  <c r="C1099" i="1"/>
  <c r="D1098" i="1"/>
  <c r="C1098" i="1"/>
  <c r="H1098" i="1" s="1"/>
  <c r="D1097" i="1"/>
  <c r="C1097" i="1"/>
  <c r="G1097" i="1" s="1"/>
  <c r="D1096" i="1"/>
  <c r="C1096" i="1"/>
  <c r="D1095" i="1"/>
  <c r="C1095" i="1"/>
  <c r="D1092" i="1"/>
  <c r="C1092" i="1"/>
  <c r="D1091" i="1"/>
  <c r="C1091" i="1"/>
  <c r="D1090" i="1"/>
  <c r="C1090" i="1"/>
  <c r="D1089" i="1"/>
  <c r="C1089" i="1"/>
  <c r="H1089" i="1" s="1"/>
  <c r="D1088" i="1"/>
  <c r="C1088" i="1"/>
  <c r="D1087" i="1"/>
  <c r="D1086" i="1"/>
  <c r="C1086" i="1"/>
  <c r="D1085" i="1"/>
  <c r="C1085" i="1"/>
  <c r="G1085" i="1" s="1"/>
  <c r="D1084" i="1"/>
  <c r="C1084" i="1"/>
  <c r="D1083" i="1"/>
  <c r="C1083" i="1"/>
  <c r="D1082" i="1"/>
  <c r="C1082" i="1"/>
  <c r="G1082" i="1" s="1"/>
  <c r="C1081" i="1"/>
  <c r="D1080" i="1"/>
  <c r="C1080" i="1"/>
  <c r="D1079" i="1"/>
  <c r="C1079" i="1"/>
  <c r="G1079" i="1" s="1"/>
  <c r="D1078" i="1"/>
  <c r="C1078" i="1"/>
  <c r="D1077" i="1"/>
  <c r="C1077" i="1"/>
  <c r="D1073" i="1"/>
  <c r="C1073" i="1"/>
  <c r="G1073" i="1" s="1"/>
  <c r="D1072" i="1"/>
  <c r="C1072" i="1"/>
  <c r="D1071" i="1"/>
  <c r="C1071" i="1"/>
  <c r="H1071" i="1" s="1"/>
  <c r="D1070" i="1"/>
  <c r="C1070" i="1"/>
  <c r="G1070" i="1" s="1"/>
  <c r="D1069" i="1"/>
  <c r="C1069" i="1"/>
  <c r="D1067" i="1"/>
  <c r="C1067" i="1"/>
  <c r="D1066" i="1"/>
  <c r="C1066" i="1"/>
  <c r="D1065" i="1"/>
  <c r="C1065" i="1"/>
  <c r="H1065" i="1" s="1"/>
  <c r="D1064" i="1"/>
  <c r="C1064" i="1"/>
  <c r="G1064" i="1" s="1"/>
  <c r="D1063" i="1"/>
  <c r="C1063" i="1"/>
  <c r="D1062" i="1"/>
  <c r="C1062" i="1"/>
  <c r="C1061" i="1"/>
  <c r="D1060" i="1"/>
  <c r="C1060" i="1"/>
  <c r="H1060" i="1" s="1"/>
  <c r="D1059" i="1"/>
  <c r="C1059" i="1"/>
  <c r="H1059" i="1" s="1"/>
  <c r="D1058" i="1"/>
  <c r="C1058" i="1"/>
  <c r="D1056" i="1"/>
  <c r="C1056" i="1"/>
  <c r="D1055" i="1"/>
  <c r="C1055" i="1"/>
  <c r="D1054" i="1"/>
  <c r="C1054" i="1"/>
  <c r="D1053" i="1"/>
  <c r="C1053" i="1"/>
  <c r="H1053" i="1" s="1"/>
  <c r="D1052" i="1"/>
  <c r="C1052" i="1"/>
  <c r="D1051" i="1"/>
  <c r="C1051" i="1"/>
  <c r="H1051" i="1" s="1"/>
  <c r="D1050" i="1"/>
  <c r="C1050" i="1"/>
  <c r="D1049" i="1"/>
  <c r="C1049" i="1"/>
  <c r="D1048" i="1"/>
  <c r="C1048" i="1"/>
  <c r="H1048" i="1" s="1"/>
  <c r="D1047" i="1"/>
  <c r="C1047" i="1"/>
  <c r="D1045" i="1"/>
  <c r="C1045" i="1"/>
  <c r="D1044" i="1"/>
  <c r="C1044" i="1"/>
  <c r="H1044" i="1" s="1"/>
  <c r="D1043" i="1"/>
  <c r="C1043" i="1"/>
  <c r="G1043" i="1" s="1"/>
  <c r="D1042" i="1"/>
  <c r="C1042" i="1"/>
  <c r="H1042" i="1" s="1"/>
  <c r="D1041" i="1"/>
  <c r="C1041" i="1"/>
  <c r="D1039" i="1"/>
  <c r="C1039" i="1"/>
  <c r="H1039" i="1" s="1"/>
  <c r="D1038" i="1"/>
  <c r="C1038" i="1"/>
  <c r="D1037" i="1"/>
  <c r="C1037" i="1"/>
  <c r="D1036" i="1"/>
  <c r="C1036" i="1"/>
  <c r="H1036" i="1" s="1"/>
  <c r="D1035" i="1"/>
  <c r="C1035" i="1"/>
  <c r="H1035" i="1" s="1"/>
  <c r="D1033" i="1"/>
  <c r="C1033" i="1"/>
  <c r="D1032" i="1"/>
  <c r="C1032" i="1"/>
  <c r="H1032" i="1" s="1"/>
  <c r="D1031" i="1"/>
  <c r="C1031" i="1"/>
  <c r="D1030" i="1"/>
  <c r="C1030" i="1"/>
  <c r="H1030" i="1" s="1"/>
  <c r="D1029" i="1"/>
  <c r="C1029" i="1"/>
  <c r="D1028" i="1"/>
  <c r="C1028" i="1"/>
  <c r="D1027" i="1"/>
  <c r="C1027" i="1"/>
  <c r="H1027" i="1" s="1"/>
  <c r="D1026" i="1"/>
  <c r="C1026" i="1"/>
  <c r="D1025" i="1"/>
  <c r="C1025" i="1"/>
  <c r="C1024" i="1"/>
  <c r="D1023" i="1"/>
  <c r="C1023" i="1"/>
  <c r="H1023" i="1" s="1"/>
  <c r="D1022" i="1"/>
  <c r="C1022" i="1"/>
  <c r="D1021" i="1"/>
  <c r="C1021" i="1"/>
  <c r="H1021" i="1" s="1"/>
  <c r="D1020" i="1"/>
  <c r="C1020" i="1"/>
  <c r="H1020" i="1" s="1"/>
  <c r="D1019" i="1"/>
  <c r="C1019" i="1"/>
  <c r="H1019" i="1" s="1"/>
  <c r="D1016" i="1"/>
  <c r="C1016" i="1"/>
  <c r="D1015" i="1"/>
  <c r="C1015" i="1"/>
  <c r="D1014" i="1"/>
  <c r="C1014" i="1"/>
  <c r="H1014" i="1" s="1"/>
  <c r="D1010" i="1"/>
  <c r="C1010" i="1"/>
  <c r="D1009" i="1"/>
  <c r="C1009" i="1"/>
  <c r="H1009" i="1" s="1"/>
  <c r="D1008" i="1"/>
  <c r="C1008" i="1"/>
  <c r="H1008" i="1" s="1"/>
  <c r="D1007" i="1"/>
  <c r="C1007" i="1"/>
  <c r="D1006" i="1"/>
  <c r="C1006" i="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D991" i="1"/>
  <c r="C991" i="1"/>
  <c r="D990" i="1"/>
  <c r="C990" i="1"/>
  <c r="D989" i="1"/>
  <c r="C989" i="1"/>
  <c r="H989" i="1" s="1"/>
  <c r="D988" i="1"/>
  <c r="C988" i="1"/>
  <c r="H988" i="1" s="1"/>
  <c r="D987" i="1"/>
  <c r="C987" i="1"/>
  <c r="H987" i="1" s="1"/>
  <c r="D986" i="1"/>
  <c r="C986" i="1"/>
  <c r="H986" i="1" s="1"/>
  <c r="D985" i="1"/>
  <c r="C985" i="1"/>
  <c r="D984" i="1"/>
  <c r="C984" i="1"/>
  <c r="D983" i="1"/>
  <c r="C983" i="1"/>
  <c r="H983" i="1" s="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H971" i="1" s="1"/>
  <c r="D970" i="1"/>
  <c r="C970" i="1"/>
  <c r="H970" i="1" s="1"/>
  <c r="D969" i="1"/>
  <c r="C969" i="1"/>
  <c r="H969" i="1" s="1"/>
  <c r="D968" i="1"/>
  <c r="C968" i="1"/>
  <c r="D967" i="1"/>
  <c r="C967" i="1"/>
  <c r="H967" i="1" s="1"/>
  <c r="D966" i="1"/>
  <c r="C966" i="1"/>
  <c r="D965" i="1"/>
  <c r="C965" i="1"/>
  <c r="H965" i="1" s="1"/>
  <c r="D964" i="1"/>
  <c r="C964" i="1"/>
  <c r="D963" i="1"/>
  <c r="C963" i="1"/>
  <c r="H963" i="1" s="1"/>
  <c r="D962" i="1"/>
  <c r="C962" i="1"/>
  <c r="H962" i="1" s="1"/>
  <c r="D961" i="1"/>
  <c r="C961" i="1"/>
  <c r="D960" i="1"/>
  <c r="C960" i="1"/>
  <c r="D959" i="1"/>
  <c r="C959" i="1"/>
  <c r="D958" i="1"/>
  <c r="C958" i="1"/>
  <c r="D957" i="1"/>
  <c r="C957" i="1"/>
  <c r="D956" i="1"/>
  <c r="C956" i="1"/>
  <c r="H956" i="1" s="1"/>
  <c r="D955" i="1"/>
  <c r="C955" i="1"/>
  <c r="D954" i="1"/>
  <c r="C954" i="1"/>
  <c r="D953" i="1"/>
  <c r="C953" i="1"/>
  <c r="H953" i="1" s="1"/>
  <c r="D952" i="1"/>
  <c r="C952" i="1"/>
  <c r="D951" i="1"/>
  <c r="C951" i="1"/>
  <c r="D950" i="1"/>
  <c r="C950" i="1"/>
  <c r="D949" i="1"/>
  <c r="C949" i="1"/>
  <c r="D948" i="1"/>
  <c r="C948" i="1"/>
  <c r="H948" i="1" s="1"/>
  <c r="D947" i="1"/>
  <c r="C947" i="1"/>
  <c r="D946" i="1"/>
  <c r="C946" i="1"/>
  <c r="D945" i="1"/>
  <c r="C945" i="1"/>
  <c r="D944" i="1"/>
  <c r="C944" i="1"/>
  <c r="D943" i="1"/>
  <c r="C943" i="1"/>
  <c r="D942" i="1"/>
  <c r="C942" i="1"/>
  <c r="D941" i="1"/>
  <c r="C941" i="1"/>
  <c r="D940" i="1"/>
  <c r="C940" i="1"/>
  <c r="H940" i="1" s="1"/>
  <c r="D939" i="1"/>
  <c r="C939" i="1"/>
  <c r="H939" i="1" s="1"/>
  <c r="D938" i="1"/>
  <c r="C938" i="1"/>
  <c r="H938" i="1" s="1"/>
  <c r="D937" i="1"/>
  <c r="C937" i="1"/>
  <c r="D936" i="1"/>
  <c r="C936" i="1"/>
  <c r="D935" i="1"/>
  <c r="C935" i="1"/>
  <c r="H935" i="1" s="1"/>
  <c r="D934" i="1"/>
  <c r="C934" i="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H924" i="1" s="1"/>
  <c r="D923" i="1"/>
  <c r="C923" i="1"/>
  <c r="D922" i="1"/>
  <c r="C922" i="1"/>
  <c r="D921" i="1"/>
  <c r="C921" i="1"/>
  <c r="D920" i="1"/>
  <c r="C920" i="1"/>
  <c r="D919" i="1"/>
  <c r="C919" i="1"/>
  <c r="D918" i="1"/>
  <c r="C918" i="1"/>
  <c r="D917" i="1"/>
  <c r="C917" i="1"/>
  <c r="H917" i="1" s="1"/>
  <c r="D916" i="1"/>
  <c r="C916" i="1"/>
  <c r="H916" i="1" s="1"/>
  <c r="D915" i="1"/>
  <c r="C915" i="1"/>
  <c r="H915" i="1" s="1"/>
  <c r="D914" i="1"/>
  <c r="C914" i="1"/>
  <c r="H914" i="1" s="1"/>
  <c r="D913" i="1"/>
  <c r="C913" i="1"/>
  <c r="H913" i="1" s="1"/>
  <c r="D912" i="1"/>
  <c r="C912" i="1"/>
  <c r="D911" i="1"/>
  <c r="C911" i="1"/>
  <c r="H911" i="1" s="1"/>
  <c r="D910" i="1"/>
  <c r="C910" i="1"/>
  <c r="D909" i="1"/>
  <c r="C909" i="1"/>
  <c r="H909" i="1" s="1"/>
  <c r="D908" i="1"/>
  <c r="C908" i="1"/>
  <c r="H908" i="1" s="1"/>
  <c r="D907" i="1"/>
  <c r="C907" i="1"/>
  <c r="D906" i="1"/>
  <c r="C906" i="1"/>
  <c r="H906" i="1" s="1"/>
  <c r="D905" i="1"/>
  <c r="C905" i="1"/>
  <c r="D904" i="1"/>
  <c r="C904" i="1"/>
  <c r="D903" i="1"/>
  <c r="C903" i="1"/>
  <c r="D902" i="1"/>
  <c r="C902" i="1"/>
  <c r="D901" i="1"/>
  <c r="C901" i="1"/>
  <c r="D900" i="1"/>
  <c r="C900" i="1"/>
  <c r="D899" i="1"/>
  <c r="C899" i="1"/>
  <c r="H899" i="1" s="1"/>
  <c r="D898" i="1"/>
  <c r="C898" i="1"/>
  <c r="H898" i="1" s="1"/>
  <c r="D897" i="1"/>
  <c r="C897" i="1"/>
  <c r="D896" i="1"/>
  <c r="C896" i="1"/>
  <c r="D895" i="1"/>
  <c r="C895" i="1"/>
  <c r="D894" i="1"/>
  <c r="C894" i="1"/>
  <c r="D893" i="1"/>
  <c r="C893" i="1"/>
  <c r="D892" i="1"/>
  <c r="C892" i="1"/>
  <c r="D891" i="1"/>
  <c r="C891" i="1"/>
  <c r="D890" i="1"/>
  <c r="C890" i="1"/>
  <c r="H890" i="1" s="1"/>
  <c r="D889" i="1"/>
  <c r="C889" i="1"/>
  <c r="D888" i="1"/>
  <c r="C888" i="1"/>
  <c r="D887" i="1"/>
  <c r="C887" i="1"/>
  <c r="D886" i="1"/>
  <c r="C886" i="1"/>
  <c r="D885" i="1"/>
  <c r="C885" i="1"/>
  <c r="H885" i="1" s="1"/>
  <c r="D884" i="1"/>
  <c r="C884" i="1"/>
  <c r="H884" i="1" s="1"/>
  <c r="D883" i="1"/>
  <c r="C883" i="1"/>
  <c r="D882" i="1"/>
  <c r="C882" i="1"/>
  <c r="H882" i="1" s="1"/>
  <c r="D881" i="1"/>
  <c r="C881" i="1"/>
  <c r="H881" i="1" s="1"/>
  <c r="D880" i="1"/>
  <c r="C880" i="1"/>
  <c r="D879" i="1"/>
  <c r="C879" i="1"/>
  <c r="D878" i="1"/>
  <c r="C878" i="1"/>
  <c r="D877" i="1"/>
  <c r="C877" i="1"/>
  <c r="D876" i="1"/>
  <c r="C876" i="1"/>
  <c r="H876" i="1" s="1"/>
  <c r="D875" i="1"/>
  <c r="C875" i="1"/>
  <c r="D874" i="1"/>
  <c r="C874" i="1"/>
  <c r="D873" i="1"/>
  <c r="C873" i="1"/>
  <c r="D872" i="1"/>
  <c r="C872" i="1"/>
  <c r="D871" i="1"/>
  <c r="C871" i="1"/>
  <c r="H871" i="1" s="1"/>
  <c r="D870" i="1"/>
  <c r="C870" i="1"/>
  <c r="D869" i="1"/>
  <c r="C869" i="1"/>
  <c r="D868" i="1"/>
  <c r="C868" i="1"/>
  <c r="D867" i="1"/>
  <c r="C867" i="1"/>
  <c r="H867" i="1" s="1"/>
  <c r="D866" i="1"/>
  <c r="C866" i="1"/>
  <c r="H866" i="1" s="1"/>
  <c r="D865" i="1"/>
  <c r="C865" i="1"/>
  <c r="D864" i="1"/>
  <c r="C864" i="1"/>
  <c r="D863" i="1"/>
  <c r="C863" i="1"/>
  <c r="H863" i="1" s="1"/>
  <c r="D862" i="1"/>
  <c r="C862" i="1"/>
  <c r="D861" i="1"/>
  <c r="C861" i="1"/>
  <c r="D860" i="1"/>
  <c r="C860" i="1"/>
  <c r="D859" i="1"/>
  <c r="C859" i="1"/>
  <c r="H859" i="1" s="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H845" i="1" s="1"/>
  <c r="D844" i="1"/>
  <c r="C844" i="1"/>
  <c r="D843" i="1"/>
  <c r="C843" i="1"/>
  <c r="G843" i="1" s="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D829" i="1"/>
  <c r="C829" i="1"/>
  <c r="D828" i="1"/>
  <c r="C828" i="1"/>
  <c r="H828" i="1" s="1"/>
  <c r="D827" i="1"/>
  <c r="C827" i="1"/>
  <c r="H827" i="1" s="1"/>
  <c r="D826" i="1"/>
  <c r="C826" i="1"/>
  <c r="D825" i="1"/>
  <c r="C825" i="1"/>
  <c r="G825" i="1" s="1"/>
  <c r="D824" i="1"/>
  <c r="C824" i="1"/>
  <c r="D823" i="1"/>
  <c r="C823" i="1"/>
  <c r="H823" i="1" s="1"/>
  <c r="D822" i="1"/>
  <c r="C822" i="1"/>
  <c r="D821" i="1"/>
  <c r="C821" i="1"/>
  <c r="D820" i="1"/>
  <c r="C820" i="1"/>
  <c r="G820" i="1" s="1"/>
  <c r="D819" i="1"/>
  <c r="C819" i="1"/>
  <c r="D818" i="1"/>
  <c r="C818" i="1"/>
  <c r="H818" i="1" s="1"/>
  <c r="D817" i="1"/>
  <c r="C817" i="1"/>
  <c r="D816" i="1"/>
  <c r="C816" i="1"/>
  <c r="H816" i="1" s="1"/>
  <c r="D815" i="1"/>
  <c r="C815" i="1"/>
  <c r="D814" i="1"/>
  <c r="C814" i="1"/>
  <c r="D813" i="1"/>
  <c r="C813" i="1"/>
  <c r="H813" i="1" s="1"/>
  <c r="D812" i="1"/>
  <c r="C812" i="1"/>
  <c r="H812" i="1" s="1"/>
  <c r="D811" i="1"/>
  <c r="C811" i="1"/>
  <c r="D810" i="1"/>
  <c r="C810" i="1"/>
  <c r="H810" i="1" s="1"/>
  <c r="D809" i="1"/>
  <c r="C809" i="1"/>
  <c r="D808" i="1"/>
  <c r="C808" i="1"/>
  <c r="D807" i="1"/>
  <c r="C807" i="1"/>
  <c r="G807" i="1" s="1"/>
  <c r="D806" i="1"/>
  <c r="C806" i="1"/>
  <c r="D805" i="1"/>
  <c r="C805" i="1"/>
  <c r="H805" i="1" s="1"/>
  <c r="D804" i="1"/>
  <c r="C804" i="1"/>
  <c r="D803" i="1"/>
  <c r="C803" i="1"/>
  <c r="H803" i="1" s="1"/>
  <c r="D802" i="1"/>
  <c r="C802" i="1"/>
  <c r="G802" i="1" s="1"/>
  <c r="D801" i="1"/>
  <c r="C801" i="1"/>
  <c r="D800" i="1"/>
  <c r="C800" i="1"/>
  <c r="H800" i="1" s="1"/>
  <c r="D799" i="1"/>
  <c r="C799" i="1"/>
  <c r="H799" i="1" s="1"/>
  <c r="D798" i="1"/>
  <c r="C798" i="1"/>
  <c r="D797" i="1"/>
  <c r="C797" i="1"/>
  <c r="D796" i="1"/>
  <c r="C796" i="1"/>
  <c r="H796" i="1" s="1"/>
  <c r="D795" i="1"/>
  <c r="C795" i="1"/>
  <c r="H795" i="1" s="1"/>
  <c r="D794" i="1"/>
  <c r="C794" i="1"/>
  <c r="D793" i="1"/>
  <c r="C793" i="1"/>
  <c r="D792" i="1"/>
  <c r="C792" i="1"/>
  <c r="H792" i="1" s="1"/>
  <c r="D791" i="1"/>
  <c r="C791" i="1"/>
  <c r="H791" i="1" s="1"/>
  <c r="D790" i="1"/>
  <c r="C790" i="1"/>
  <c r="D789" i="1"/>
  <c r="C789" i="1"/>
  <c r="H789" i="1" s="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D773" i="1"/>
  <c r="C773" i="1"/>
  <c r="D772" i="1"/>
  <c r="C772" i="1"/>
  <c r="H772" i="1" s="1"/>
  <c r="D771" i="1"/>
  <c r="C771" i="1"/>
  <c r="H771" i="1" s="1"/>
  <c r="D770" i="1"/>
  <c r="C770" i="1"/>
  <c r="D769" i="1"/>
  <c r="C769" i="1"/>
  <c r="D768" i="1"/>
  <c r="C768" i="1"/>
  <c r="H768" i="1" s="1"/>
  <c r="D767" i="1"/>
  <c r="C767" i="1"/>
  <c r="H767" i="1" s="1"/>
  <c r="D766" i="1"/>
  <c r="C766" i="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D752" i="1"/>
  <c r="C752" i="1"/>
  <c r="H752" i="1" s="1"/>
  <c r="D751" i="1"/>
  <c r="C751" i="1"/>
  <c r="H751" i="1" s="1"/>
  <c r="D750" i="1"/>
  <c r="C750" i="1"/>
  <c r="D749" i="1"/>
  <c r="C749" i="1"/>
  <c r="D748" i="1"/>
  <c r="C748" i="1"/>
  <c r="D747" i="1"/>
  <c r="C747" i="1"/>
  <c r="H747" i="1" s="1"/>
  <c r="D746" i="1"/>
  <c r="C746" i="1"/>
  <c r="D745" i="1"/>
  <c r="C745" i="1"/>
  <c r="D744" i="1"/>
  <c r="C744" i="1"/>
  <c r="H744" i="1" s="1"/>
  <c r="D743" i="1"/>
  <c r="C743" i="1"/>
  <c r="H743" i="1" s="1"/>
  <c r="D742" i="1"/>
  <c r="C742" i="1"/>
  <c r="D741" i="1"/>
  <c r="C741" i="1"/>
  <c r="H741" i="1" s="1"/>
  <c r="D740" i="1"/>
  <c r="C740" i="1"/>
  <c r="H740" i="1" s="1"/>
  <c r="D739" i="1"/>
  <c r="C739" i="1"/>
  <c r="H739" i="1" s="1"/>
  <c r="D738" i="1"/>
  <c r="C738" i="1"/>
  <c r="D737" i="1"/>
  <c r="C737" i="1"/>
  <c r="D736" i="1"/>
  <c r="C736" i="1"/>
  <c r="H736" i="1" s="1"/>
  <c r="D735" i="1"/>
  <c r="C735" i="1"/>
  <c r="H735" i="1" s="1"/>
  <c r="D734" i="1"/>
  <c r="C734" i="1"/>
  <c r="D733" i="1"/>
  <c r="C733" i="1"/>
  <c r="D732" i="1"/>
  <c r="C732" i="1"/>
  <c r="H732" i="1" s="1"/>
  <c r="D731" i="1"/>
  <c r="C731" i="1"/>
  <c r="H731" i="1" s="1"/>
  <c r="D730" i="1"/>
  <c r="C730" i="1"/>
  <c r="H730" i="1" s="1"/>
  <c r="D729" i="1"/>
  <c r="C729" i="1"/>
  <c r="D728" i="1"/>
  <c r="C728" i="1"/>
  <c r="H728" i="1" s="1"/>
  <c r="D727" i="1"/>
  <c r="C727" i="1"/>
  <c r="H727" i="1" s="1"/>
  <c r="D726" i="1"/>
  <c r="C726" i="1"/>
  <c r="D725" i="1"/>
  <c r="C725" i="1"/>
  <c r="D724" i="1"/>
  <c r="C724" i="1"/>
  <c r="H724" i="1" s="1"/>
  <c r="D723" i="1"/>
  <c r="C723" i="1"/>
  <c r="H723" i="1" s="1"/>
  <c r="D722" i="1"/>
  <c r="C722" i="1"/>
  <c r="D721" i="1"/>
  <c r="C721" i="1"/>
  <c r="D720" i="1"/>
  <c r="C720" i="1"/>
  <c r="H720" i="1" s="1"/>
  <c r="D719" i="1"/>
  <c r="C719" i="1"/>
  <c r="G719" i="1" s="1"/>
  <c r="D718" i="1"/>
  <c r="C718" i="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D688" i="1"/>
  <c r="C688" i="1"/>
  <c r="D687" i="1"/>
  <c r="C687" i="1"/>
  <c r="H687" i="1" s="1"/>
  <c r="D686" i="1"/>
  <c r="C686" i="1"/>
  <c r="D685" i="1"/>
  <c r="C685" i="1"/>
  <c r="H685" i="1" s="1"/>
  <c r="D684" i="1"/>
  <c r="C684" i="1"/>
  <c r="H684" i="1" s="1"/>
  <c r="D683" i="1"/>
  <c r="C683" i="1"/>
  <c r="D682" i="1"/>
  <c r="C682" i="1"/>
  <c r="D681" i="1"/>
  <c r="C681" i="1"/>
  <c r="D680" i="1"/>
  <c r="C680" i="1"/>
  <c r="D679" i="1"/>
  <c r="C679" i="1"/>
  <c r="H679" i="1" s="1"/>
  <c r="D678" i="1"/>
  <c r="C678" i="1"/>
  <c r="D677" i="1"/>
  <c r="C677" i="1"/>
  <c r="D676" i="1"/>
  <c r="C676" i="1"/>
  <c r="H676" i="1" s="1"/>
  <c r="D675" i="1"/>
  <c r="C675" i="1"/>
  <c r="H675" i="1" s="1"/>
  <c r="D674" i="1"/>
  <c r="C674" i="1"/>
  <c r="H674" i="1" s="1"/>
  <c r="D673" i="1"/>
  <c r="C673" i="1"/>
  <c r="D672" i="1"/>
  <c r="C672" i="1"/>
  <c r="H672" i="1" s="1"/>
  <c r="D671" i="1"/>
  <c r="C671" i="1"/>
  <c r="D670" i="1"/>
  <c r="C670" i="1"/>
  <c r="D669" i="1"/>
  <c r="C669" i="1"/>
  <c r="H669" i="1" s="1"/>
  <c r="D668" i="1"/>
  <c r="C668" i="1"/>
  <c r="H668" i="1" s="1"/>
  <c r="D667" i="1"/>
  <c r="C667" i="1"/>
  <c r="D666" i="1"/>
  <c r="C666" i="1"/>
  <c r="H666" i="1" s="1"/>
  <c r="D665" i="1"/>
  <c r="C665" i="1"/>
  <c r="D664" i="1"/>
  <c r="C664" i="1"/>
  <c r="H664" i="1" s="1"/>
  <c r="D663" i="1"/>
  <c r="C663" i="1"/>
  <c r="H663" i="1" s="1"/>
  <c r="D662" i="1"/>
  <c r="C662" i="1"/>
  <c r="D661" i="1"/>
  <c r="C661" i="1"/>
  <c r="H661" i="1" s="1"/>
  <c r="D660" i="1"/>
  <c r="C660" i="1"/>
  <c r="H660" i="1" s="1"/>
  <c r="D659" i="1"/>
  <c r="C659" i="1"/>
  <c r="D658" i="1"/>
  <c r="C658" i="1"/>
  <c r="H658" i="1" s="1"/>
  <c r="D657" i="1"/>
  <c r="C657" i="1"/>
  <c r="H657" i="1" s="1"/>
  <c r="D656" i="1"/>
  <c r="C656" i="1"/>
  <c r="H656" i="1" s="1"/>
  <c r="D655" i="1"/>
  <c r="C655" i="1"/>
  <c r="H655" i="1" s="1"/>
  <c r="D654" i="1"/>
  <c r="C654" i="1"/>
  <c r="D653" i="1"/>
  <c r="C653" i="1"/>
  <c r="D652" i="1"/>
  <c r="C652" i="1"/>
  <c r="H652" i="1" s="1"/>
  <c r="D651" i="1"/>
  <c r="C651" i="1"/>
  <c r="H651" i="1" s="1"/>
  <c r="D650" i="1"/>
  <c r="C650" i="1"/>
  <c r="D648" i="1"/>
  <c r="C648" i="1"/>
  <c r="H648" i="1" s="1"/>
  <c r="D647" i="1"/>
  <c r="C647" i="1"/>
  <c r="H647" i="1" s="1"/>
  <c r="D646" i="1"/>
  <c r="C646" i="1"/>
  <c r="D645" i="1"/>
  <c r="C645" i="1"/>
  <c r="D636" i="1"/>
  <c r="C636" i="1"/>
  <c r="D635" i="1"/>
  <c r="C635" i="1"/>
  <c r="H635" i="1" s="1"/>
  <c r="D632" i="1"/>
  <c r="C632" i="1"/>
  <c r="D631" i="1"/>
  <c r="C631" i="1"/>
  <c r="D630" i="1"/>
  <c r="C630" i="1"/>
  <c r="H630" i="1" s="1"/>
  <c r="D629" i="1"/>
  <c r="C629" i="1"/>
  <c r="D628" i="1"/>
  <c r="C628" i="1"/>
  <c r="D626" i="1"/>
  <c r="C626" i="1"/>
  <c r="D625" i="1"/>
  <c r="C625" i="1"/>
  <c r="H625" i="1" s="1"/>
  <c r="D622" i="1"/>
  <c r="C622" i="1"/>
  <c r="D621" i="1"/>
  <c r="C621" i="1"/>
  <c r="H621" i="1" s="1"/>
  <c r="D620" i="1"/>
  <c r="C620" i="1"/>
  <c r="D619" i="1"/>
  <c r="C619" i="1"/>
  <c r="H619" i="1" s="1"/>
  <c r="D618" i="1"/>
  <c r="C618" i="1"/>
  <c r="H618" i="1" s="1"/>
  <c r="D617" i="1"/>
  <c r="C617" i="1"/>
  <c r="D616" i="1"/>
  <c r="C616" i="1"/>
  <c r="D614" i="1"/>
  <c r="C614" i="1"/>
  <c r="D613" i="1"/>
  <c r="C613" i="1"/>
  <c r="H613" i="1" s="1"/>
  <c r="D612" i="1"/>
  <c r="C612" i="1"/>
  <c r="D611" i="1"/>
  <c r="C611" i="1"/>
  <c r="D610" i="1"/>
  <c r="C610" i="1"/>
  <c r="D609" i="1"/>
  <c r="C609" i="1"/>
  <c r="D608" i="1"/>
  <c r="C608" i="1"/>
  <c r="D607" i="1"/>
  <c r="C607" i="1"/>
  <c r="H607" i="1" s="1"/>
  <c r="D606" i="1"/>
  <c r="C606" i="1"/>
  <c r="D605" i="1"/>
  <c r="C605" i="1"/>
  <c r="D604" i="1"/>
  <c r="C604" i="1"/>
  <c r="D603" i="1"/>
  <c r="C603" i="1"/>
  <c r="H603" i="1" s="1"/>
  <c r="D602" i="1"/>
  <c r="C602" i="1"/>
  <c r="H602" i="1" s="1"/>
  <c r="D600" i="1"/>
  <c r="C600" i="1"/>
  <c r="D599" i="1"/>
  <c r="C599" i="1"/>
  <c r="H599" i="1" s="1"/>
  <c r="D598" i="1"/>
  <c r="C598" i="1"/>
  <c r="H598" i="1" s="1"/>
  <c r="D596" i="1"/>
  <c r="C596" i="1"/>
  <c r="D595" i="1"/>
  <c r="C595" i="1"/>
  <c r="D594" i="1"/>
  <c r="C594" i="1"/>
  <c r="H594" i="1" s="1"/>
  <c r="D593" i="1"/>
  <c r="C593" i="1"/>
  <c r="D592" i="1"/>
  <c r="C592" i="1"/>
  <c r="D590" i="1"/>
  <c r="C590" i="1"/>
  <c r="H590" i="1" s="1"/>
  <c r="D589" i="1"/>
  <c r="C589" i="1"/>
  <c r="D587" i="1"/>
  <c r="C587" i="1"/>
  <c r="D586" i="1"/>
  <c r="C586" i="1"/>
  <c r="H586" i="1" s="1"/>
  <c r="D584" i="1"/>
  <c r="C584" i="1"/>
  <c r="H584" i="1" s="1"/>
  <c r="D582" i="1"/>
  <c r="C582" i="1"/>
  <c r="H582" i="1" s="1"/>
  <c r="D581" i="1"/>
  <c r="C581" i="1"/>
  <c r="D580" i="1"/>
  <c r="C580" i="1"/>
  <c r="C579" i="1"/>
  <c r="D577" i="1"/>
  <c r="C577" i="1"/>
  <c r="D576" i="1"/>
  <c r="C576" i="1"/>
  <c r="D574" i="1"/>
  <c r="C574" i="1"/>
  <c r="H574" i="1" s="1"/>
  <c r="D573" i="1"/>
  <c r="C573" i="1"/>
  <c r="H573" i="1" s="1"/>
  <c r="D572" i="1"/>
  <c r="C572" i="1"/>
  <c r="H572" i="1" s="1"/>
  <c r="D571" i="1"/>
  <c r="C571" i="1"/>
  <c r="D570" i="1"/>
  <c r="C570" i="1"/>
  <c r="C569" i="1"/>
  <c r="D568" i="1"/>
  <c r="C568" i="1"/>
  <c r="D567" i="1"/>
  <c r="C567" i="1"/>
  <c r="H567" i="1" s="1"/>
  <c r="D566" i="1"/>
  <c r="D564" i="1"/>
  <c r="C564" i="1"/>
  <c r="D563" i="1"/>
  <c r="C563" i="1"/>
  <c r="D562" i="1"/>
  <c r="C562" i="1"/>
  <c r="D561" i="1"/>
  <c r="C561" i="1"/>
  <c r="H561" i="1" s="1"/>
  <c r="D560" i="1"/>
  <c r="C560" i="1"/>
  <c r="H560" i="1" s="1"/>
  <c r="D559" i="1"/>
  <c r="C559" i="1"/>
  <c r="D558" i="1"/>
  <c r="C558" i="1"/>
  <c r="H558" i="1" s="1"/>
  <c r="D557" i="1"/>
  <c r="C557" i="1"/>
  <c r="D555" i="1"/>
  <c r="C555" i="1"/>
  <c r="H555" i="1" s="1"/>
  <c r="D554" i="1"/>
  <c r="C554" i="1"/>
  <c r="D553" i="1"/>
  <c r="C553" i="1"/>
  <c r="H553" i="1" s="1"/>
  <c r="D552" i="1"/>
  <c r="C552" i="1"/>
  <c r="H552" i="1" s="1"/>
  <c r="C551" i="1"/>
  <c r="D550" i="1"/>
  <c r="C550" i="1"/>
  <c r="D549" i="1"/>
  <c r="C549" i="1"/>
  <c r="H549" i="1" s="1"/>
  <c r="D548" i="1"/>
  <c r="C548" i="1"/>
  <c r="D547" i="1"/>
  <c r="C547" i="1"/>
  <c r="D546" i="1"/>
  <c r="C546" i="1"/>
  <c r="D545" i="1"/>
  <c r="C545" i="1"/>
  <c r="D543" i="1"/>
  <c r="C543" i="1"/>
  <c r="D542" i="1"/>
  <c r="C542" i="1"/>
  <c r="H542" i="1" s="1"/>
  <c r="D541" i="1"/>
  <c r="C541" i="1"/>
  <c r="D540" i="1"/>
  <c r="C540" i="1"/>
  <c r="D538" i="1"/>
  <c r="C538" i="1"/>
  <c r="D537" i="1"/>
  <c r="C537" i="1"/>
  <c r="H537" i="1" s="1"/>
  <c r="D536" i="1"/>
  <c r="D535" i="1"/>
  <c r="C535" i="1"/>
  <c r="D534" i="1"/>
  <c r="C534" i="1"/>
  <c r="H534" i="1" s="1"/>
  <c r="D533" i="1"/>
  <c r="C533" i="1"/>
  <c r="H533" i="1" s="1"/>
  <c r="D532" i="1"/>
  <c r="C532" i="1"/>
  <c r="D528" i="1"/>
  <c r="C528" i="1"/>
  <c r="D527" i="1"/>
  <c r="C527" i="1"/>
  <c r="H527" i="1" s="1"/>
  <c r="D525" i="1"/>
  <c r="C525" i="1"/>
  <c r="D524" i="1"/>
  <c r="C524" i="1"/>
  <c r="H524" i="1" s="1"/>
  <c r="D523" i="1"/>
  <c r="C523" i="1"/>
  <c r="H523" i="1" s="1"/>
  <c r="D522" i="1"/>
  <c r="C522" i="1"/>
  <c r="D521" i="1"/>
  <c r="C521" i="1"/>
  <c r="H521" i="1" s="1"/>
  <c r="D519" i="1"/>
  <c r="C519" i="1"/>
  <c r="H519" i="1" s="1"/>
  <c r="D518" i="1"/>
  <c r="C518" i="1"/>
  <c r="H518" i="1" s="1"/>
  <c r="D517" i="1"/>
  <c r="D515" i="1"/>
  <c r="C515" i="1"/>
  <c r="D514" i="1"/>
  <c r="C514" i="1"/>
  <c r="D513" i="1"/>
  <c r="C513" i="1"/>
  <c r="H513" i="1" s="1"/>
  <c r="D512" i="1"/>
  <c r="C512" i="1"/>
  <c r="D511" i="1"/>
  <c r="C511" i="1"/>
  <c r="D510" i="1"/>
  <c r="C510" i="1"/>
  <c r="D509" i="1"/>
  <c r="C509" i="1"/>
  <c r="D508" i="1"/>
  <c r="C508" i="1"/>
  <c r="H508" i="1" s="1"/>
  <c r="D507" i="1"/>
  <c r="C507" i="1"/>
  <c r="D506" i="1"/>
  <c r="C506" i="1"/>
  <c r="H506" i="1" s="1"/>
  <c r="D505" i="1"/>
  <c r="C505" i="1"/>
  <c r="D504" i="1"/>
  <c r="C504" i="1"/>
  <c r="D503" i="1"/>
  <c r="D502" i="1"/>
  <c r="C502" i="1"/>
  <c r="D501" i="1"/>
  <c r="C501" i="1"/>
  <c r="D500" i="1"/>
  <c r="C500" i="1"/>
  <c r="H500" i="1" s="1"/>
  <c r="D499" i="1"/>
  <c r="C499" i="1"/>
  <c r="D498" i="1"/>
  <c r="C498" i="1"/>
  <c r="H498" i="1" s="1"/>
  <c r="D497" i="1"/>
  <c r="C497" i="1"/>
  <c r="H497" i="1" s="1"/>
  <c r="D496" i="1"/>
  <c r="D495" i="1"/>
  <c r="C495" i="1"/>
  <c r="D494" i="1"/>
  <c r="C494" i="1"/>
  <c r="D493" i="1"/>
  <c r="C493" i="1"/>
  <c r="H493" i="1" s="1"/>
  <c r="D492" i="1"/>
  <c r="C492" i="1"/>
  <c r="C491" i="1"/>
  <c r="D490" i="1"/>
  <c r="C490" i="1"/>
  <c r="D489" i="1"/>
  <c r="C489" i="1"/>
  <c r="D488" i="1"/>
  <c r="C488" i="1"/>
  <c r="D487" i="1"/>
  <c r="C487" i="1"/>
  <c r="D484" i="1"/>
  <c r="C484" i="1"/>
  <c r="H484" i="1" s="1"/>
  <c r="D483" i="1"/>
  <c r="C483" i="1"/>
  <c r="D481" i="1"/>
  <c r="C481" i="1"/>
  <c r="H481" i="1" s="1"/>
  <c r="D480" i="1"/>
  <c r="C480" i="1"/>
  <c r="H480" i="1" s="1"/>
  <c r="D479" i="1"/>
  <c r="D478" i="1"/>
  <c r="C478" i="1"/>
  <c r="D477" i="1"/>
  <c r="C477" i="1"/>
  <c r="H477" i="1" s="1"/>
  <c r="D476" i="1"/>
  <c r="C476" i="1"/>
  <c r="H476" i="1" s="1"/>
  <c r="D475" i="1"/>
  <c r="C475" i="1"/>
  <c r="D472" i="1"/>
  <c r="C472" i="1"/>
  <c r="H472" i="1" s="1"/>
  <c r="D471" i="1"/>
  <c r="C471" i="1"/>
  <c r="H471" i="1" s="1"/>
  <c r="D470" i="1"/>
  <c r="C470" i="1"/>
  <c r="G470" i="1" s="1"/>
  <c r="D469" i="1"/>
  <c r="C469" i="1"/>
  <c r="D468" i="1"/>
  <c r="C468" i="1"/>
  <c r="D467" i="1"/>
  <c r="C467" i="1"/>
  <c r="D466" i="1"/>
  <c r="C466" i="1"/>
  <c r="D465" i="1"/>
  <c r="C465" i="1"/>
  <c r="C464" i="1"/>
  <c r="D463" i="1"/>
  <c r="C463" i="1"/>
  <c r="D462" i="1"/>
  <c r="C462" i="1"/>
  <c r="H462" i="1" s="1"/>
  <c r="D459" i="1"/>
  <c r="C459" i="1"/>
  <c r="H459" i="1" s="1"/>
  <c r="D458" i="1"/>
  <c r="C458" i="1"/>
  <c r="D457" i="1"/>
  <c r="C457" i="1"/>
  <c r="H457" i="1" s="1"/>
  <c r="D456" i="1"/>
  <c r="C456" i="1"/>
  <c r="H456" i="1" s="1"/>
  <c r="D455" i="1"/>
  <c r="C455" i="1"/>
  <c r="D454" i="1"/>
  <c r="C454" i="1"/>
  <c r="D453" i="1"/>
  <c r="C453" i="1"/>
  <c r="D452" i="1"/>
  <c r="C452" i="1"/>
  <c r="D450" i="1"/>
  <c r="C450" i="1"/>
  <c r="D449" i="1"/>
  <c r="C449" i="1"/>
  <c r="H449" i="1" s="1"/>
  <c r="D448" i="1"/>
  <c r="C448" i="1"/>
  <c r="H448" i="1" s="1"/>
  <c r="D447" i="1"/>
  <c r="C447" i="1"/>
  <c r="H447" i="1" s="1"/>
  <c r="D445" i="1"/>
  <c r="C445" i="1"/>
  <c r="D444" i="1"/>
  <c r="C444" i="1"/>
  <c r="D443" i="1"/>
  <c r="C443" i="1"/>
  <c r="D442" i="1"/>
  <c r="C442" i="1"/>
  <c r="D441" i="1"/>
  <c r="C441" i="1"/>
  <c r="D440" i="1"/>
  <c r="C440" i="1"/>
  <c r="D439" i="1"/>
  <c r="C439" i="1"/>
  <c r="D438" i="1"/>
  <c r="C438" i="1"/>
  <c r="D437" i="1"/>
  <c r="C437" i="1"/>
  <c r="D436" i="1"/>
  <c r="C436" i="1"/>
  <c r="H436" i="1" s="1"/>
  <c r="D435" i="1"/>
  <c r="C435" i="1"/>
  <c r="D433" i="1"/>
  <c r="C433" i="1"/>
  <c r="D432" i="1"/>
  <c r="C432" i="1"/>
  <c r="D430" i="1"/>
  <c r="C430" i="1"/>
  <c r="D429" i="1"/>
  <c r="C429" i="1"/>
  <c r="D428" i="1"/>
  <c r="C428" i="1"/>
  <c r="D427" i="1"/>
  <c r="C427" i="1"/>
  <c r="D426" i="1"/>
  <c r="C426" i="1"/>
  <c r="D416" i="1"/>
  <c r="C416" i="1"/>
  <c r="D415" i="1"/>
  <c r="C415" i="1"/>
  <c r="D414" i="1"/>
  <c r="C414" i="1"/>
  <c r="G414" i="1" s="1"/>
  <c r="D411" i="1"/>
  <c r="C411" i="1"/>
  <c r="D410" i="1"/>
  <c r="C410" i="1"/>
  <c r="D409" i="1"/>
  <c r="C409" i="1"/>
  <c r="H409" i="1" s="1"/>
  <c r="D408" i="1"/>
  <c r="C408" i="1"/>
  <c r="D407" i="1"/>
  <c r="D406" i="1"/>
  <c r="C406" i="1"/>
  <c r="C405" i="1"/>
  <c r="D404" i="1"/>
  <c r="C404" i="1"/>
  <c r="D403" i="1"/>
  <c r="C403" i="1"/>
  <c r="D400" i="1"/>
  <c r="C400" i="1"/>
  <c r="H400" i="1" s="1"/>
  <c r="D399" i="1"/>
  <c r="C399" i="1"/>
  <c r="G399" i="1" s="1"/>
  <c r="D398" i="1"/>
  <c r="C398" i="1"/>
  <c r="H398" i="1" s="1"/>
  <c r="D397" i="1"/>
  <c r="C397" i="1"/>
  <c r="H397" i="1" s="1"/>
  <c r="D396" i="1"/>
  <c r="C396" i="1"/>
  <c r="D395" i="1"/>
  <c r="C395" i="1"/>
  <c r="D394" i="1"/>
  <c r="C394" i="1"/>
  <c r="D392" i="1"/>
  <c r="C392" i="1"/>
  <c r="D391" i="1"/>
  <c r="C391" i="1"/>
  <c r="D390" i="1"/>
  <c r="C390" i="1"/>
  <c r="D389" i="1"/>
  <c r="C389" i="1"/>
  <c r="H389" i="1" s="1"/>
  <c r="D387" i="1"/>
  <c r="C387" i="1"/>
  <c r="H387" i="1" s="1"/>
  <c r="D386" i="1"/>
  <c r="C386" i="1"/>
  <c r="D385" i="1"/>
  <c r="C385" i="1"/>
  <c r="D384" i="1"/>
  <c r="C384" i="1"/>
  <c r="D383" i="1"/>
  <c r="C383" i="1"/>
  <c r="D382" i="1"/>
  <c r="C382" i="1"/>
  <c r="H382" i="1" s="1"/>
  <c r="D381" i="1"/>
  <c r="C381" i="1"/>
  <c r="G381" i="1" s="1"/>
  <c r="D380" i="1"/>
  <c r="C380" i="1"/>
  <c r="D379" i="1"/>
  <c r="C379" i="1"/>
  <c r="D378" i="1"/>
  <c r="C378" i="1"/>
  <c r="H378" i="1" s="1"/>
  <c r="D377" i="1"/>
  <c r="C377" i="1"/>
  <c r="D376" i="1"/>
  <c r="C376" i="1"/>
  <c r="H376" i="1" s="1"/>
  <c r="D375" i="1"/>
  <c r="C375" i="1"/>
  <c r="D373" i="1"/>
  <c r="C373" i="1"/>
  <c r="H373" i="1" s="1"/>
  <c r="D372" i="1"/>
  <c r="C372" i="1"/>
  <c r="D371" i="1"/>
  <c r="C371" i="1"/>
  <c r="H371" i="1" s="1"/>
  <c r="D370" i="1"/>
  <c r="C370" i="1"/>
  <c r="D369" i="1"/>
  <c r="D367" i="1"/>
  <c r="C367" i="1"/>
  <c r="D366" i="1"/>
  <c r="C366" i="1"/>
  <c r="D365" i="1"/>
  <c r="C365" i="1"/>
  <c r="D364" i="1"/>
  <c r="C364" i="1"/>
  <c r="H364" i="1" s="1"/>
  <c r="D363" i="1"/>
  <c r="C363" i="1"/>
  <c r="D362" i="1"/>
  <c r="C362" i="1"/>
  <c r="D360" i="1"/>
  <c r="C360" i="1"/>
  <c r="D359" i="1"/>
  <c r="C359" i="1"/>
  <c r="H359" i="1" s="1"/>
  <c r="D358" i="1"/>
  <c r="C358" i="1"/>
  <c r="D354" i="1"/>
  <c r="C354" i="1"/>
  <c r="D353" i="1"/>
  <c r="C353" i="1"/>
  <c r="D352" i="1"/>
  <c r="C352" i="1"/>
  <c r="D351" i="1"/>
  <c r="C351" i="1"/>
  <c r="C350" i="1"/>
  <c r="D348" i="1"/>
  <c r="C348" i="1"/>
  <c r="D347" i="1"/>
  <c r="C347" i="1"/>
  <c r="H347" i="1" s="1"/>
  <c r="D346" i="1"/>
  <c r="C346" i="1"/>
  <c r="D345" i="1"/>
  <c r="C345" i="1"/>
  <c r="D343" i="1"/>
  <c r="C343" i="1"/>
  <c r="D342" i="1"/>
  <c r="C342" i="1"/>
  <c r="D340" i="1"/>
  <c r="C340" i="1"/>
  <c r="H340" i="1" s="1"/>
  <c r="D339" i="1"/>
  <c r="C339" i="1"/>
  <c r="D338" i="1"/>
  <c r="C338" i="1"/>
  <c r="D337" i="1"/>
  <c r="C337" i="1"/>
  <c r="C336" i="1"/>
  <c r="D335" i="1"/>
  <c r="C335" i="1"/>
  <c r="D334" i="1"/>
  <c r="C334" i="1"/>
  <c r="D333" i="1"/>
  <c r="C333" i="1"/>
  <c r="D332" i="1"/>
  <c r="C332" i="1"/>
  <c r="G332" i="1" s="1"/>
  <c r="D330" i="1"/>
  <c r="C330" i="1"/>
  <c r="D329" i="1"/>
  <c r="C329" i="1"/>
  <c r="D328" i="1"/>
  <c r="C328" i="1"/>
  <c r="D327" i="1"/>
  <c r="C327" i="1"/>
  <c r="D326" i="1"/>
  <c r="C326" i="1"/>
  <c r="D325" i="1"/>
  <c r="C325" i="1"/>
  <c r="D324" i="1"/>
  <c r="C324" i="1"/>
  <c r="H324" i="1" s="1"/>
  <c r="D323" i="1"/>
  <c r="C323" i="1"/>
  <c r="G323" i="1" s="1"/>
  <c r="D321" i="1"/>
  <c r="C321" i="1"/>
  <c r="D320" i="1"/>
  <c r="C320" i="1"/>
  <c r="G320" i="1" s="1"/>
  <c r="D319" i="1"/>
  <c r="C319" i="1"/>
  <c r="D318" i="1"/>
  <c r="C318" i="1"/>
  <c r="H318" i="1" s="1"/>
  <c r="D315" i="1"/>
  <c r="C315" i="1"/>
  <c r="D314" i="1"/>
  <c r="C314" i="1"/>
  <c r="G314" i="1" s="1"/>
  <c r="D313" i="1"/>
  <c r="C313" i="1"/>
  <c r="D312" i="1"/>
  <c r="C312" i="1"/>
  <c r="H312" i="1" s="1"/>
  <c r="D311" i="1"/>
  <c r="C311" i="1"/>
  <c r="G311" i="1" s="1"/>
  <c r="D310" i="1"/>
  <c r="C310" i="1"/>
  <c r="D309" i="1"/>
  <c r="D308" i="1"/>
  <c r="C308" i="1"/>
  <c r="G308" i="1" s="1"/>
  <c r="D307" i="1"/>
  <c r="C307" i="1"/>
  <c r="D306" i="1"/>
  <c r="C306" i="1"/>
  <c r="D302" i="1"/>
  <c r="C302" i="1"/>
  <c r="H302" i="1" s="1"/>
  <c r="D301" i="1"/>
  <c r="C301" i="1"/>
  <c r="D300" i="1"/>
  <c r="C300" i="1"/>
  <c r="D299" i="1"/>
  <c r="C299" i="1"/>
  <c r="G299" i="1" s="1"/>
  <c r="D298" i="1"/>
  <c r="C298" i="1"/>
  <c r="G298" i="1" s="1"/>
  <c r="C294" i="1"/>
  <c r="D293" i="1"/>
  <c r="C293" i="1"/>
  <c r="D292" i="1"/>
  <c r="C292" i="1"/>
  <c r="G292" i="1" s="1"/>
  <c r="D291" i="1"/>
  <c r="C291" i="1"/>
  <c r="D290" i="1"/>
  <c r="C290" i="1"/>
  <c r="D289" i="1"/>
  <c r="C289" i="1"/>
  <c r="D288" i="1"/>
  <c r="C288" i="1"/>
  <c r="D287" i="1"/>
  <c r="C287" i="1"/>
  <c r="D286" i="1"/>
  <c r="C286" i="1"/>
  <c r="C285" i="1"/>
  <c r="H285" i="1" s="1"/>
  <c r="D284" i="1"/>
  <c r="C284" i="1"/>
  <c r="H284" i="1" s="1"/>
  <c r="D283" i="1"/>
  <c r="C283" i="1"/>
  <c r="D282" i="1"/>
  <c r="C282" i="1"/>
  <c r="H282" i="1" s="1"/>
  <c r="D281" i="1"/>
  <c r="C281" i="1"/>
  <c r="D280" i="1"/>
  <c r="C280" i="1"/>
  <c r="D279" i="1"/>
  <c r="C279" i="1"/>
  <c r="D278" i="1"/>
  <c r="C278" i="1"/>
  <c r="D277" i="1"/>
  <c r="C277" i="1"/>
  <c r="D276" i="1"/>
  <c r="C276" i="1"/>
  <c r="H276" i="1" s="1"/>
  <c r="D275" i="1"/>
  <c r="C275" i="1"/>
  <c r="G275" i="1" s="1"/>
  <c r="D273" i="1"/>
  <c r="C273" i="1"/>
  <c r="D272" i="1"/>
  <c r="C272" i="1"/>
  <c r="H272" i="1" s="1"/>
  <c r="D271" i="1"/>
  <c r="C271" i="1"/>
  <c r="D268" i="1"/>
  <c r="C268" i="1"/>
  <c r="G268" i="1" s="1"/>
  <c r="D267" i="1"/>
  <c r="C267" i="1"/>
  <c r="D266" i="1"/>
  <c r="C266" i="1"/>
  <c r="D265" i="1"/>
  <c r="D264" i="1"/>
  <c r="C264" i="1"/>
  <c r="D263" i="1"/>
  <c r="C263" i="1"/>
  <c r="D262" i="1"/>
  <c r="C262" i="1"/>
  <c r="D261" i="1"/>
  <c r="C261" i="1"/>
  <c r="H261" i="1" s="1"/>
  <c r="D260" i="1"/>
  <c r="C260" i="1"/>
  <c r="D257" i="1"/>
  <c r="C257" i="1"/>
  <c r="D256" i="1"/>
  <c r="C256" i="1"/>
  <c r="D255" i="1"/>
  <c r="C255" i="1"/>
  <c r="H255" i="1" s="1"/>
  <c r="D254" i="1"/>
  <c r="C254" i="1"/>
  <c r="D252" i="1"/>
  <c r="C252" i="1"/>
  <c r="D251" i="1"/>
  <c r="C251" i="1"/>
  <c r="G251" i="1" s="1"/>
  <c r="D250" i="1"/>
  <c r="D249" i="1"/>
  <c r="C249" i="1"/>
  <c r="H249" i="1" s="1"/>
  <c r="D248" i="1"/>
  <c r="C248" i="1"/>
  <c r="D247" i="1"/>
  <c r="C247" i="1"/>
  <c r="D245" i="1"/>
  <c r="C245" i="1"/>
  <c r="D244" i="1"/>
  <c r="C244" i="1"/>
  <c r="H244" i="1" s="1"/>
  <c r="D243" i="1"/>
  <c r="C243" i="1"/>
  <c r="H243" i="1" s="1"/>
  <c r="D242" i="1"/>
  <c r="D241" i="1"/>
  <c r="C241" i="1"/>
  <c r="D240" i="1"/>
  <c r="C240" i="1"/>
  <c r="D239" i="1"/>
  <c r="C239" i="1"/>
  <c r="D238" i="1"/>
  <c r="D237" i="1"/>
  <c r="C237" i="1"/>
  <c r="H237" i="1" s="1"/>
  <c r="D236" i="1"/>
  <c r="C236" i="1"/>
  <c r="G236" i="1" s="1"/>
  <c r="D235" i="1"/>
  <c r="C235" i="1"/>
  <c r="H235" i="1" s="1"/>
  <c r="D234" i="1"/>
  <c r="C234" i="1"/>
  <c r="D232" i="1"/>
  <c r="C232" i="1"/>
  <c r="D231" i="1"/>
  <c r="C231" i="1"/>
  <c r="D229" i="1"/>
  <c r="C229" i="1"/>
  <c r="D228" i="1"/>
  <c r="C228" i="1"/>
  <c r="H228" i="1" s="1"/>
  <c r="C227" i="1"/>
  <c r="D225" i="1"/>
  <c r="C225" i="1"/>
  <c r="D224" i="1"/>
  <c r="C224" i="1"/>
  <c r="D223" i="1"/>
  <c r="C223" i="1"/>
  <c r="D222" i="1"/>
  <c r="C222" i="1"/>
  <c r="H222" i="1" s="1"/>
  <c r="C221" i="1"/>
  <c r="D220" i="1"/>
  <c r="C220" i="1"/>
  <c r="D219" i="1"/>
  <c r="C219" i="1"/>
  <c r="H219" i="1" s="1"/>
  <c r="C218" i="1"/>
  <c r="D216" i="1"/>
  <c r="C216" i="1"/>
  <c r="H216" i="1" s="1"/>
  <c r="D215" i="1"/>
  <c r="C215" i="1"/>
  <c r="D214" i="1"/>
  <c r="C214" i="1"/>
  <c r="D213" i="1"/>
  <c r="C213" i="1"/>
  <c r="H213" i="1" s="1"/>
  <c r="C212" i="1"/>
  <c r="D211" i="1"/>
  <c r="C211" i="1"/>
  <c r="H211" i="1" s="1"/>
  <c r="D210" i="1"/>
  <c r="C210" i="1"/>
  <c r="D209" i="1"/>
  <c r="C209" i="1"/>
  <c r="D208" i="1"/>
  <c r="C208" i="1"/>
  <c r="H208" i="1" s="1"/>
  <c r="D207" i="1"/>
  <c r="C207" i="1"/>
  <c r="D206" i="1"/>
  <c r="C206" i="1"/>
  <c r="D205" i="1"/>
  <c r="C205" i="1"/>
  <c r="D203" i="1"/>
  <c r="C203" i="1"/>
  <c r="G203" i="1" s="1"/>
  <c r="D202" i="1"/>
  <c r="C202" i="1"/>
  <c r="D201" i="1"/>
  <c r="C201" i="1"/>
  <c r="H201" i="1" s="1"/>
  <c r="D200" i="1"/>
  <c r="C200" i="1"/>
  <c r="G200" i="1" s="1"/>
  <c r="D197" i="1"/>
  <c r="C197" i="1"/>
  <c r="D196" i="1"/>
  <c r="C196" i="1"/>
  <c r="H196" i="1" s="1"/>
  <c r="D195" i="1"/>
  <c r="C195" i="1"/>
  <c r="D194" i="1"/>
  <c r="C194" i="1"/>
  <c r="D193" i="1"/>
  <c r="C193" i="1"/>
  <c r="D192" i="1"/>
  <c r="C192" i="1"/>
  <c r="H192" i="1" s="1"/>
  <c r="D191" i="1"/>
  <c r="C191" i="1"/>
  <c r="G191" i="1" s="1"/>
  <c r="D189" i="1"/>
  <c r="C189" i="1"/>
  <c r="D188" i="1"/>
  <c r="C188" i="1"/>
  <c r="D187" i="1"/>
  <c r="C187" i="1"/>
  <c r="H187" i="1" s="1"/>
  <c r="D186" i="1"/>
  <c r="C186" i="1"/>
  <c r="D184" i="1"/>
  <c r="C184" i="1"/>
  <c r="H184" i="1" s="1"/>
  <c r="D183" i="1"/>
  <c r="C183" i="1"/>
  <c r="H183" i="1" s="1"/>
  <c r="D182" i="1"/>
  <c r="C182" i="1"/>
  <c r="G182" i="1" s="1"/>
  <c r="D181" i="1"/>
  <c r="C181" i="1"/>
  <c r="D180" i="1"/>
  <c r="C180" i="1"/>
  <c r="D179" i="1"/>
  <c r="C179" i="1"/>
  <c r="D178" i="1"/>
  <c r="C178" i="1"/>
  <c r="H178" i="1" s="1"/>
  <c r="D177" i="1"/>
  <c r="C177" i="1"/>
  <c r="H177" i="1" s="1"/>
  <c r="D176" i="1"/>
  <c r="C176" i="1"/>
  <c r="G176" i="1" s="1"/>
  <c r="D175" i="1"/>
  <c r="C175" i="1"/>
  <c r="G175" i="1" s="1"/>
  <c r="C174" i="1"/>
  <c r="D173" i="1"/>
  <c r="C173" i="1"/>
  <c r="D172" i="1"/>
  <c r="C172" i="1"/>
  <c r="D171" i="1"/>
  <c r="C171" i="1"/>
  <c r="D170" i="1"/>
  <c r="C170" i="1"/>
  <c r="G170" i="1" s="1"/>
  <c r="D169" i="1"/>
  <c r="C169" i="1"/>
  <c r="H169" i="1" s="1"/>
  <c r="D168" i="1"/>
  <c r="C168" i="1"/>
  <c r="G168" i="1" s="1"/>
  <c r="D167" i="1"/>
  <c r="C167" i="1"/>
  <c r="G167" i="1" s="1"/>
  <c r="D166" i="1"/>
  <c r="C166" i="1"/>
  <c r="H166" i="1" s="1"/>
  <c r="D165" i="1"/>
  <c r="C165" i="1"/>
  <c r="D164" i="1"/>
  <c r="C164" i="1"/>
  <c r="D163" i="1"/>
  <c r="C163" i="1"/>
  <c r="H163" i="1" s="1"/>
  <c r="D162" i="1"/>
  <c r="C162" i="1"/>
  <c r="H162" i="1" s="1"/>
  <c r="D159" i="1"/>
  <c r="C159" i="1"/>
  <c r="D158" i="1"/>
  <c r="C158" i="1"/>
  <c r="D157" i="1"/>
  <c r="C157" i="1"/>
  <c r="G157" i="1" s="1"/>
  <c r="D155" i="1"/>
  <c r="C155" i="1"/>
  <c r="D154" i="1"/>
  <c r="C154" i="1"/>
  <c r="D153" i="1"/>
  <c r="C153" i="1"/>
  <c r="D152" i="1"/>
  <c r="C152" i="1"/>
  <c r="G152" i="1" s="1"/>
  <c r="D151" i="1"/>
  <c r="C151" i="1"/>
  <c r="H151" i="1" s="1"/>
  <c r="C150" i="1"/>
  <c r="D147" i="1"/>
  <c r="C147" i="1"/>
  <c r="D146" i="1"/>
  <c r="C146" i="1"/>
  <c r="D145" i="1"/>
  <c r="C145" i="1"/>
  <c r="D144" i="1"/>
  <c r="C144" i="1"/>
  <c r="H144" i="1" s="1"/>
  <c r="D143" i="1"/>
  <c r="C143" i="1"/>
  <c r="D142" i="1"/>
  <c r="C142" i="1"/>
  <c r="H142" i="1" s="1"/>
  <c r="D141" i="1"/>
  <c r="C141" i="1"/>
  <c r="D140" i="1"/>
  <c r="C140" i="1"/>
  <c r="G140" i="1" s="1"/>
  <c r="D139" i="1"/>
  <c r="C139" i="1"/>
  <c r="D138" i="1"/>
  <c r="C138" i="1"/>
  <c r="D137" i="1"/>
  <c r="C137" i="1"/>
  <c r="G137" i="1" s="1"/>
  <c r="D136" i="1"/>
  <c r="D135" i="1"/>
  <c r="C135" i="1"/>
  <c r="D134" i="1"/>
  <c r="C134" i="1"/>
  <c r="D133" i="1"/>
  <c r="C133" i="1"/>
  <c r="H133" i="1" s="1"/>
  <c r="D132" i="1"/>
  <c r="C132" i="1"/>
  <c r="H132" i="1" s="1"/>
  <c r="D131" i="1"/>
  <c r="D129" i="1"/>
  <c r="C129" i="1"/>
  <c r="D128" i="1"/>
  <c r="C128" i="1"/>
  <c r="D127" i="1"/>
  <c r="C127" i="1"/>
  <c r="G127" i="1" s="1"/>
  <c r="D126" i="1"/>
  <c r="C126" i="1"/>
  <c r="C125" i="1"/>
  <c r="D124" i="1"/>
  <c r="C124" i="1"/>
  <c r="G124" i="1" s="1"/>
  <c r="D123" i="1"/>
  <c r="C123" i="1"/>
  <c r="D120" i="1"/>
  <c r="C120" i="1"/>
  <c r="D119" i="1"/>
  <c r="C119" i="1"/>
  <c r="D118" i="1"/>
  <c r="C118" i="1"/>
  <c r="H118" i="1" s="1"/>
  <c r="D117" i="1"/>
  <c r="C117" i="1"/>
  <c r="H117" i="1" s="1"/>
  <c r="D115" i="1"/>
  <c r="C115" i="1"/>
  <c r="D114" i="1"/>
  <c r="C114" i="1"/>
  <c r="H114" i="1" s="1"/>
  <c r="D113" i="1"/>
  <c r="C113" i="1"/>
  <c r="H113" i="1" s="1"/>
  <c r="D112" i="1"/>
  <c r="C112" i="1"/>
  <c r="D111" i="1"/>
  <c r="C111" i="1"/>
  <c r="D110" i="1"/>
  <c r="C110" i="1"/>
  <c r="H110" i="1" s="1"/>
  <c r="D109" i="1"/>
  <c r="C109" i="1"/>
  <c r="D108" i="1"/>
  <c r="D107" i="1"/>
  <c r="C107" i="1"/>
  <c r="H107" i="1" s="1"/>
  <c r="D106" i="1"/>
  <c r="C106" i="1"/>
  <c r="G106" i="1" s="1"/>
  <c r="D105" i="1"/>
  <c r="C105" i="1"/>
  <c r="H105" i="1" s="1"/>
  <c r="D104" i="1"/>
  <c r="C104" i="1"/>
  <c r="D101" i="1"/>
  <c r="C101" i="1"/>
  <c r="H101" i="1" s="1"/>
  <c r="D100" i="1"/>
  <c r="C100" i="1"/>
  <c r="H100" i="1" s="1"/>
  <c r="D99" i="1"/>
  <c r="C99" i="1"/>
  <c r="H99" i="1" s="1"/>
  <c r="D98" i="1"/>
  <c r="C98" i="1"/>
  <c r="H98" i="1" s="1"/>
  <c r="D97" i="1"/>
  <c r="C97" i="1"/>
  <c r="G97" i="1" s="1"/>
  <c r="D96" i="1"/>
  <c r="C96" i="1"/>
  <c r="H96" i="1" s="1"/>
  <c r="D95" i="1"/>
  <c r="C95" i="1"/>
  <c r="D94" i="1"/>
  <c r="C94" i="1"/>
  <c r="D93" i="1"/>
  <c r="C93" i="1"/>
  <c r="H93" i="1" s="1"/>
  <c r="D92" i="1"/>
  <c r="C92" i="1"/>
  <c r="H92" i="1" s="1"/>
  <c r="D91" i="1"/>
  <c r="C91" i="1"/>
  <c r="G91" i="1" s="1"/>
  <c r="D90" i="1"/>
  <c r="C90" i="1"/>
  <c r="D89" i="1"/>
  <c r="C89" i="1"/>
  <c r="H89" i="1" s="1"/>
  <c r="D88" i="1"/>
  <c r="C88" i="1"/>
  <c r="H88" i="1" s="1"/>
  <c r="D86" i="1"/>
  <c r="C86" i="1"/>
  <c r="D85" i="1"/>
  <c r="C85" i="1"/>
  <c r="D84" i="1"/>
  <c r="C84" i="1"/>
  <c r="H84" i="1" s="1"/>
  <c r="D83" i="1"/>
  <c r="C83" i="1"/>
  <c r="H83" i="1" s="1"/>
  <c r="D82" i="1"/>
  <c r="C82" i="1"/>
  <c r="G82" i="1" s="1"/>
  <c r="D81" i="1"/>
  <c r="C81" i="1"/>
  <c r="H81" i="1" s="1"/>
  <c r="D80" i="1"/>
  <c r="C80" i="1"/>
  <c r="H80" i="1" s="1"/>
  <c r="D79" i="1"/>
  <c r="D77" i="1"/>
  <c r="C77" i="1"/>
  <c r="H77" i="1" s="1"/>
  <c r="D76" i="1"/>
  <c r="C76" i="1"/>
  <c r="D75" i="1"/>
  <c r="C75" i="1"/>
  <c r="H75" i="1" s="1"/>
  <c r="D74" i="1"/>
  <c r="C74" i="1"/>
  <c r="H74" i="1" s="1"/>
  <c r="D72" i="1"/>
  <c r="C72" i="1"/>
  <c r="D71" i="1"/>
  <c r="C71" i="1"/>
  <c r="D69" i="1"/>
  <c r="C69" i="1"/>
  <c r="H69" i="1" s="1"/>
  <c r="D68" i="1"/>
  <c r="C68" i="1"/>
  <c r="D67" i="1"/>
  <c r="C67" i="1"/>
  <c r="H67" i="1" s="1"/>
  <c r="D66" i="1"/>
  <c r="C66" i="1"/>
  <c r="D65" i="1"/>
  <c r="C65" i="1"/>
  <c r="H65" i="1" s="1"/>
  <c r="D63" i="1"/>
  <c r="C63" i="1"/>
  <c r="D62" i="1"/>
  <c r="C62" i="1"/>
  <c r="H62" i="1" s="1"/>
  <c r="D61" i="1"/>
  <c r="C61" i="1"/>
  <c r="G61" i="1" s="1"/>
  <c r="D60" i="1"/>
  <c r="D59" i="1"/>
  <c r="C59" i="1"/>
  <c r="H59" i="1" s="1"/>
  <c r="D58" i="1"/>
  <c r="C58" i="1"/>
  <c r="G58" i="1" s="1"/>
  <c r="C57" i="1"/>
  <c r="D56" i="1"/>
  <c r="C56" i="1"/>
  <c r="H56" i="1" s="1"/>
  <c r="D55" i="1"/>
  <c r="C55" i="1"/>
  <c r="D54" i="1"/>
  <c r="D53" i="1"/>
  <c r="C53" i="1"/>
  <c r="H53" i="1" s="1"/>
  <c r="D52" i="1"/>
  <c r="C52" i="1"/>
  <c r="D51" i="1"/>
  <c r="C51" i="1"/>
  <c r="D50" i="1"/>
  <c r="C50" i="1"/>
  <c r="H50" i="1" s="1"/>
  <c r="D49" i="1"/>
  <c r="D48" i="1"/>
  <c r="C48" i="1"/>
  <c r="H48" i="1" s="1"/>
  <c r="D47" i="1"/>
  <c r="C47" i="1"/>
  <c r="D44" i="1"/>
  <c r="C44" i="1"/>
  <c r="H44" i="1" s="1"/>
  <c r="D43" i="1"/>
  <c r="C43" i="1"/>
  <c r="G43" i="1" s="1"/>
  <c r="D42" i="1"/>
  <c r="C42" i="1"/>
  <c r="H42" i="1" s="1"/>
  <c r="D41" i="1"/>
  <c r="C41" i="1"/>
  <c r="H41" i="1" s="1"/>
  <c r="D40" i="1"/>
  <c r="D38" i="1"/>
  <c r="C38" i="1"/>
  <c r="H38" i="1" s="1"/>
  <c r="D37" i="1"/>
  <c r="C37" i="1"/>
  <c r="H37" i="1" s="1"/>
  <c r="D36" i="1"/>
  <c r="C36" i="1"/>
  <c r="D34" i="1"/>
  <c r="C34" i="1"/>
  <c r="D33" i="1"/>
  <c r="C33" i="1"/>
  <c r="H33" i="1" s="1"/>
  <c r="D31" i="1"/>
  <c r="C31" i="1"/>
  <c r="H31" i="1" s="1"/>
  <c r="D30" i="1"/>
  <c r="C30" i="1"/>
  <c r="D29" i="1"/>
  <c r="C29" i="1"/>
  <c r="H29" i="1" s="1"/>
  <c r="D28" i="1"/>
  <c r="C28" i="1"/>
  <c r="D27" i="1"/>
  <c r="C27" i="1"/>
  <c r="D26" i="1"/>
  <c r="C26" i="1"/>
  <c r="H26" i="1" s="1"/>
  <c r="D24" i="1"/>
  <c r="C24" i="1"/>
  <c r="D23" i="1"/>
  <c r="C23" i="1"/>
  <c r="H23" i="1" s="1"/>
  <c r="D22" i="1"/>
  <c r="C22" i="1"/>
  <c r="H22" i="1" s="1"/>
  <c r="D21" i="1"/>
  <c r="C21" i="1"/>
  <c r="H21" i="1" s="1"/>
  <c r="D20" i="1"/>
  <c r="C20" i="1"/>
  <c r="D18" i="1"/>
  <c r="C18" i="1"/>
  <c r="H18" i="1" s="1"/>
  <c r="D17" i="1"/>
  <c r="C17" i="1"/>
  <c r="H17" i="1" s="1"/>
  <c r="D16" i="1"/>
  <c r="C16" i="1"/>
  <c r="D15" i="1"/>
  <c r="C15" i="1"/>
  <c r="H15" i="1" s="1"/>
  <c r="D14" i="1"/>
  <c r="C14" i="1"/>
  <c r="H14" i="1" s="1"/>
  <c r="D13" i="1"/>
  <c r="D12" i="1"/>
  <c r="C12" i="1"/>
  <c r="H12" i="1" s="1"/>
  <c r="D11" i="1"/>
  <c r="C11" i="1"/>
  <c r="D10" i="1"/>
  <c r="C10" i="1"/>
  <c r="G10" i="1" s="1"/>
  <c r="D9" i="1"/>
  <c r="C9" i="1"/>
  <c r="D8" i="1"/>
  <c r="C8" i="1"/>
  <c r="H8" i="1" s="1"/>
  <c r="D7" i="1"/>
  <c r="C7" i="1"/>
  <c r="H7" i="1" s="1"/>
  <c r="D6" i="1"/>
  <c r="C6" i="1"/>
  <c r="H6" i="1" s="1"/>
  <c r="D5" i="1"/>
  <c r="C5" i="1"/>
  <c r="H5" i="1" s="1"/>
  <c r="F235" i="9" l="1"/>
  <c r="E28" i="9"/>
  <c r="C1087" i="1"/>
  <c r="G185" i="9"/>
  <c r="E185" i="9" s="1"/>
  <c r="E312" i="9"/>
  <c r="B312" i="9" s="1"/>
  <c r="C1681" i="1"/>
  <c r="H1681" i="1" s="1"/>
  <c r="E294" i="9"/>
  <c r="B294" i="9" s="1"/>
  <c r="E307" i="9"/>
  <c r="B307" i="9" s="1"/>
  <c r="C1252" i="1"/>
  <c r="H1535" i="1"/>
  <c r="H1530" i="1"/>
  <c r="F130" i="6"/>
  <c r="H1527" i="1"/>
  <c r="H1520" i="1"/>
  <c r="E114" i="6"/>
  <c r="D1510" i="1" s="1"/>
  <c r="H1515" i="1"/>
  <c r="C1511" i="1"/>
  <c r="H1507" i="1"/>
  <c r="H1501" i="1"/>
  <c r="G1498" i="1"/>
  <c r="H1493" i="1"/>
  <c r="C1462" i="1"/>
  <c r="H1437" i="1"/>
  <c r="C1418" i="1"/>
  <c r="G1418" i="1" s="1"/>
  <c r="G1415" i="1"/>
  <c r="C1409" i="1"/>
  <c r="G1409" i="1" s="1"/>
  <c r="E329" i="9"/>
  <c r="B329" i="9" s="1"/>
  <c r="E321" i="9"/>
  <c r="E296" i="5"/>
  <c r="D1300" i="1" s="1"/>
  <c r="C1301" i="1"/>
  <c r="H1301" i="1" s="1"/>
  <c r="F291" i="5"/>
  <c r="G1295" i="1"/>
  <c r="D1281" i="1"/>
  <c r="H1281" i="1" s="1"/>
  <c r="C1281" i="1"/>
  <c r="C1268" i="1"/>
  <c r="H1262" i="1"/>
  <c r="H1256" i="1"/>
  <c r="F252" i="5"/>
  <c r="E340" i="9"/>
  <c r="B340" i="9" s="1"/>
  <c r="G1241" i="1"/>
  <c r="E326" i="9"/>
  <c r="B326" i="9" s="1"/>
  <c r="C1224" i="1"/>
  <c r="C1208" i="1"/>
  <c r="G1208" i="1" s="1"/>
  <c r="H1179" i="1"/>
  <c r="G1166" i="1"/>
  <c r="G1163" i="1"/>
  <c r="E311" i="9"/>
  <c r="B311" i="9" s="1"/>
  <c r="H1149" i="1"/>
  <c r="F136" i="5"/>
  <c r="C1132" i="1"/>
  <c r="G1106" i="1"/>
  <c r="G1094" i="1"/>
  <c r="H1080" i="1"/>
  <c r="H1077" i="1"/>
  <c r="C1076" i="1"/>
  <c r="H1054" i="1"/>
  <c r="F41" i="5"/>
  <c r="C1046" i="1"/>
  <c r="C1034" i="1"/>
  <c r="H1031" i="1"/>
  <c r="F19" i="5"/>
  <c r="H992" i="1"/>
  <c r="F289" i="9"/>
  <c r="H984" i="1"/>
  <c r="H978" i="1"/>
  <c r="H968" i="1"/>
  <c r="E153" i="9"/>
  <c r="E151" i="9"/>
  <c r="F278" i="9"/>
  <c r="B278" i="9" s="1"/>
  <c r="H960" i="1"/>
  <c r="H952" i="1"/>
  <c r="H944" i="1"/>
  <c r="F273" i="9"/>
  <c r="H936" i="1"/>
  <c r="E130" i="9"/>
  <c r="H921" i="1"/>
  <c r="H920" i="1"/>
  <c r="H912" i="1"/>
  <c r="E114" i="9"/>
  <c r="H896" i="1"/>
  <c r="H888" i="1"/>
  <c r="H880" i="1"/>
  <c r="E88" i="9"/>
  <c r="B88" i="9" s="1"/>
  <c r="G861" i="1"/>
  <c r="H860" i="1"/>
  <c r="H852" i="1"/>
  <c r="H841" i="1"/>
  <c r="H821" i="1"/>
  <c r="H809" i="1"/>
  <c r="E72" i="9"/>
  <c r="E67" i="9"/>
  <c r="H753" i="1"/>
  <c r="H748" i="1"/>
  <c r="E60" i="9"/>
  <c r="H738" i="1"/>
  <c r="E56" i="9"/>
  <c r="F241" i="9"/>
  <c r="E52" i="9"/>
  <c r="H729" i="1"/>
  <c r="H705" i="1"/>
  <c r="H689" i="1"/>
  <c r="H683" i="1"/>
  <c r="H681" i="1"/>
  <c r="E35" i="9"/>
  <c r="H667" i="1"/>
  <c r="E30" i="9"/>
  <c r="H650" i="1"/>
  <c r="E25" i="9"/>
  <c r="B25" i="9" s="1"/>
  <c r="C649" i="1"/>
  <c r="H649" i="1" s="1"/>
  <c r="H645" i="1"/>
  <c r="E173" i="9"/>
  <c r="E162" i="9"/>
  <c r="B162" i="9" s="1"/>
  <c r="H609" i="1"/>
  <c r="F609" i="4"/>
  <c r="F284" i="9"/>
  <c r="F279" i="9"/>
  <c r="B279" i="9" s="1"/>
  <c r="C585" i="1"/>
  <c r="H585" i="1" s="1"/>
  <c r="H583" i="1"/>
  <c r="H577" i="1"/>
  <c r="H569" i="1"/>
  <c r="C566" i="1"/>
  <c r="H566" i="1" s="1"/>
  <c r="E146" i="9"/>
  <c r="E141" i="9"/>
  <c r="E140" i="9"/>
  <c r="C544" i="1"/>
  <c r="C536" i="1"/>
  <c r="H536" i="1" s="1"/>
  <c r="H520" i="1"/>
  <c r="E126" i="9"/>
  <c r="B126" i="9" s="1"/>
  <c r="E125" i="9"/>
  <c r="H507" i="1"/>
  <c r="C503" i="1"/>
  <c r="F268" i="9"/>
  <c r="E120" i="9"/>
  <c r="B120" i="9" s="1"/>
  <c r="F263" i="9"/>
  <c r="E115" i="9"/>
  <c r="B115" i="9" s="1"/>
  <c r="F262" i="9"/>
  <c r="H494" i="1"/>
  <c r="H490" i="1"/>
  <c r="H489" i="1"/>
  <c r="F257" i="9"/>
  <c r="H488" i="1"/>
  <c r="C479" i="1"/>
  <c r="G479" i="1" s="1"/>
  <c r="G467" i="1"/>
  <c r="H464" i="1"/>
  <c r="H466" i="1"/>
  <c r="H465" i="1"/>
  <c r="E104" i="9"/>
  <c r="E103" i="9"/>
  <c r="G455" i="1"/>
  <c r="C451" i="1"/>
  <c r="E98" i="9"/>
  <c r="C446" i="1"/>
  <c r="G443" i="1"/>
  <c r="E93" i="9"/>
  <c r="B93" i="9" s="1"/>
  <c r="E431" i="4"/>
  <c r="D425" i="1" s="1"/>
  <c r="C407" i="1"/>
  <c r="H407" i="1" s="1"/>
  <c r="D402" i="1"/>
  <c r="H392" i="1"/>
  <c r="H383" i="1"/>
  <c r="C374" i="1"/>
  <c r="G365" i="1"/>
  <c r="H360" i="1"/>
  <c r="H334" i="1"/>
  <c r="H330" i="1"/>
  <c r="H328" i="1"/>
  <c r="C317" i="1"/>
  <c r="H306" i="1"/>
  <c r="E647" i="4"/>
  <c r="D641" i="1" s="1"/>
  <c r="H291" i="1"/>
  <c r="H279" i="1"/>
  <c r="F283" i="4"/>
  <c r="G280" i="1"/>
  <c r="F278" i="4"/>
  <c r="C274" i="1"/>
  <c r="H271" i="1"/>
  <c r="F247" i="9"/>
  <c r="C265" i="1"/>
  <c r="E80" i="9"/>
  <c r="B80" i="9" s="1"/>
  <c r="D259" i="1"/>
  <c r="H260" i="1"/>
  <c r="E78" i="9"/>
  <c r="B78" i="9" s="1"/>
  <c r="E77" i="9"/>
  <c r="B77" i="9" s="1"/>
  <c r="C250" i="1"/>
  <c r="H247" i="1"/>
  <c r="C246" i="1"/>
  <c r="C238" i="1"/>
  <c r="D227" i="1"/>
  <c r="G227" i="1" s="1"/>
  <c r="H225" i="1"/>
  <c r="D221" i="4"/>
  <c r="C217" i="1" s="1"/>
  <c r="F216" i="4"/>
  <c r="E202" i="4"/>
  <c r="D198" i="1" s="1"/>
  <c r="E62" i="9"/>
  <c r="E59" i="9"/>
  <c r="D199" i="1"/>
  <c r="E57" i="9"/>
  <c r="G158" i="1"/>
  <c r="H147" i="1"/>
  <c r="D140" i="4"/>
  <c r="F140" i="4" s="1"/>
  <c r="G139" i="1"/>
  <c r="D134" i="4"/>
  <c r="F134" i="4" s="1"/>
  <c r="C131" i="1"/>
  <c r="H131" i="1" s="1"/>
  <c r="F129" i="4"/>
  <c r="H125" i="1"/>
  <c r="H126" i="1"/>
  <c r="H123" i="1"/>
  <c r="F120" i="4"/>
  <c r="G115" i="1"/>
  <c r="H109" i="1"/>
  <c r="H108" i="1"/>
  <c r="H90" i="1"/>
  <c r="E41" i="9"/>
  <c r="B41" i="9" s="1"/>
  <c r="E82" i="4"/>
  <c r="D78" i="1" s="1"/>
  <c r="F231" i="9"/>
  <c r="H85" i="1"/>
  <c r="F68" i="4"/>
  <c r="C64" i="1"/>
  <c r="G64" i="1" s="1"/>
  <c r="H51" i="1"/>
  <c r="H47" i="1"/>
  <c r="G34" i="1"/>
  <c r="C32" i="1"/>
  <c r="H32" i="1" s="1"/>
  <c r="H30" i="1"/>
  <c r="F29" i="4"/>
  <c r="C25" i="1"/>
  <c r="H27" i="1"/>
  <c r="H24" i="1"/>
  <c r="F314" i="4"/>
  <c r="C309" i="1"/>
  <c r="H309" i="1" s="1"/>
  <c r="F58" i="4"/>
  <c r="C54" i="1"/>
  <c r="H54" i="1" s="1"/>
  <c r="C575" i="1"/>
  <c r="H575" i="1" s="1"/>
  <c r="H451" i="1"/>
  <c r="H1026" i="1"/>
  <c r="F61" i="6"/>
  <c r="C1457" i="1"/>
  <c r="F160" i="4"/>
  <c r="C156" i="1"/>
  <c r="G156" i="1" s="1"/>
  <c r="F257" i="4"/>
  <c r="C253" i="1"/>
  <c r="H253" i="1" s="1"/>
  <c r="F35" i="5"/>
  <c r="C1040" i="1"/>
  <c r="G1040" i="1" s="1"/>
  <c r="C185" i="1"/>
  <c r="G185" i="1" s="1"/>
  <c r="F50" i="4"/>
  <c r="C46" i="1"/>
  <c r="H46" i="1" s="1"/>
  <c r="F8" i="5"/>
  <c r="C1013" i="1"/>
  <c r="H1013" i="1" s="1"/>
  <c r="F274" i="5"/>
  <c r="F36" i="6"/>
  <c r="C1432" i="1"/>
  <c r="C116" i="1"/>
  <c r="H116" i="1" s="1"/>
  <c r="C1526" i="1"/>
  <c r="H1526" i="1" s="1"/>
  <c r="I35" i="3"/>
  <c r="F23" i="4"/>
  <c r="C19" i="1"/>
  <c r="H19" i="1" s="1"/>
  <c r="H16" i="1"/>
  <c r="H72" i="1"/>
  <c r="H301" i="1"/>
  <c r="H321" i="1"/>
  <c r="G338" i="1"/>
  <c r="G348" i="1"/>
  <c r="G446" i="1"/>
  <c r="H501" i="1"/>
  <c r="H509" i="1"/>
  <c r="C588" i="1"/>
  <c r="H588" i="1" s="1"/>
  <c r="C597" i="1"/>
  <c r="H597" i="1" s="1"/>
  <c r="H606" i="1"/>
  <c r="H631" i="1"/>
  <c r="H1029" i="1"/>
  <c r="G1037" i="1"/>
  <c r="H1221" i="1"/>
  <c r="H1492" i="1"/>
  <c r="D1526" i="1"/>
  <c r="H1562" i="1"/>
  <c r="J1578" i="1"/>
  <c r="F64" i="4"/>
  <c r="C60" i="1"/>
  <c r="H60" i="1" s="1"/>
  <c r="F234" i="4"/>
  <c r="C230" i="1"/>
  <c r="H230" i="1" s="1"/>
  <c r="E273" i="4"/>
  <c r="D269" i="1" s="1"/>
  <c r="F349" i="4"/>
  <c r="C344" i="1"/>
  <c r="E466" i="4"/>
  <c r="D460" i="1" s="1"/>
  <c r="F492" i="4"/>
  <c r="C486" i="1"/>
  <c r="H486" i="1" s="1"/>
  <c r="E629" i="4"/>
  <c r="D623" i="1" s="1"/>
  <c r="E32" i="9"/>
  <c r="E37" i="9"/>
  <c r="B37" i="9" s="1"/>
  <c r="H156" i="9"/>
  <c r="D601" i="1"/>
  <c r="F83" i="4"/>
  <c r="C79" i="1"/>
  <c r="H79" i="1" s="1"/>
  <c r="F75" i="6"/>
  <c r="C1471" i="1"/>
  <c r="G1471" i="1" s="1"/>
  <c r="E221" i="4"/>
  <c r="D217" i="1" s="1"/>
  <c r="G217" i="1" s="1"/>
  <c r="F407" i="4"/>
  <c r="C402" i="1"/>
  <c r="H402" i="1" s="1"/>
  <c r="F467" i="4"/>
  <c r="C461" i="1"/>
  <c r="H461" i="1" s="1"/>
  <c r="C73" i="1"/>
  <c r="H73" i="1" s="1"/>
  <c r="F143" i="5"/>
  <c r="C1148" i="1"/>
  <c r="G1148" i="1" s="1"/>
  <c r="F94" i="6"/>
  <c r="C1490" i="1"/>
  <c r="H1490" i="1" s="1"/>
  <c r="D350" i="1"/>
  <c r="H350" i="1" s="1"/>
  <c r="C1486" i="1"/>
  <c r="G1486" i="1" s="1"/>
  <c r="C1503" i="1"/>
  <c r="H1503" i="1" s="1"/>
  <c r="D1511" i="1"/>
  <c r="D1572" i="1"/>
  <c r="G1572" i="1" s="1"/>
  <c r="I30" i="3"/>
  <c r="C122" i="1"/>
  <c r="H122" i="1" s="1"/>
  <c r="H1034" i="1"/>
  <c r="H316" i="9"/>
  <c r="E147" i="5"/>
  <c r="D1152" i="1" s="1"/>
  <c r="D1155" i="1"/>
  <c r="H1155" i="1" s="1"/>
  <c r="H337" i="9"/>
  <c r="E337" i="9" s="1"/>
  <c r="B337" i="9" s="1"/>
  <c r="D1201" i="1"/>
  <c r="H1201" i="1" s="1"/>
  <c r="G150" i="1"/>
  <c r="E584" i="4"/>
  <c r="D578" i="1" s="1"/>
  <c r="D579" i="1"/>
  <c r="G579" i="1" s="1"/>
  <c r="F74" i="4"/>
  <c r="C70" i="1"/>
  <c r="H70" i="1" s="1"/>
  <c r="C482" i="1"/>
  <c r="G482" i="1" s="1"/>
  <c r="F91" i="4"/>
  <c r="C87" i="1"/>
  <c r="H87" i="1" s="1"/>
  <c r="E479" i="4"/>
  <c r="D473" i="1" s="1"/>
  <c r="F52" i="5"/>
  <c r="C1057" i="1"/>
  <c r="H1057" i="1" s="1"/>
  <c r="E203" i="5"/>
  <c r="C615" i="1"/>
  <c r="H615" i="1" s="1"/>
  <c r="C1176" i="1"/>
  <c r="H1176" i="1" s="1"/>
  <c r="F39" i="4"/>
  <c r="C35" i="1"/>
  <c r="H35" i="1" s="1"/>
  <c r="F107" i="4"/>
  <c r="C103" i="1"/>
  <c r="H103" i="1" s="1"/>
  <c r="F208" i="4"/>
  <c r="C204" i="1"/>
  <c r="H204" i="1" s="1"/>
  <c r="F440" i="4"/>
  <c r="C434" i="1"/>
  <c r="G434" i="1" s="1"/>
  <c r="C431" i="1"/>
  <c r="G431" i="1" s="1"/>
  <c r="C1152" i="1"/>
  <c r="C1406" i="1"/>
  <c r="C1555" i="1"/>
  <c r="F523" i="4"/>
  <c r="C517" i="1"/>
  <c r="H517" i="1" s="1"/>
  <c r="B185" i="9"/>
  <c r="E12" i="5"/>
  <c r="D1017" i="1" s="1"/>
  <c r="C136" i="1"/>
  <c r="H136" i="1" s="1"/>
  <c r="C305" i="1"/>
  <c r="G305" i="1" s="1"/>
  <c r="C421" i="1"/>
  <c r="C531" i="1"/>
  <c r="H531" i="1" s="1"/>
  <c r="C539" i="1"/>
  <c r="H539" i="1" s="1"/>
  <c r="H1511" i="1"/>
  <c r="H57" i="1"/>
  <c r="C233" i="1"/>
  <c r="D421" i="1"/>
  <c r="H66" i="1"/>
  <c r="G224" i="1"/>
  <c r="C259" i="1"/>
  <c r="H259" i="1" s="1"/>
  <c r="H267" i="1"/>
  <c r="H408" i="1"/>
  <c r="H504" i="1"/>
  <c r="H512" i="1"/>
  <c r="H522" i="1"/>
  <c r="H532" i="1"/>
  <c r="H540" i="1"/>
  <c r="C556" i="1"/>
  <c r="H556" i="1" s="1"/>
  <c r="H564" i="1"/>
  <c r="H600" i="1"/>
  <c r="G1058" i="1"/>
  <c r="H1086" i="1"/>
  <c r="G1103" i="1"/>
  <c r="G1145" i="1"/>
  <c r="H1170" i="1"/>
  <c r="G1178" i="1"/>
  <c r="H1443" i="1"/>
  <c r="F354" i="4"/>
  <c r="C349" i="1"/>
  <c r="H349" i="1" s="1"/>
  <c r="F398" i="4"/>
  <c r="C393" i="1"/>
  <c r="H393" i="1" s="1"/>
  <c r="G156" i="9"/>
  <c r="C601" i="1"/>
  <c r="G25" i="1"/>
  <c r="H1488" i="1"/>
  <c r="E522" i="4"/>
  <c r="D516" i="1" s="1"/>
  <c r="E536" i="4"/>
  <c r="D530" i="1" s="1"/>
  <c r="E48" i="9"/>
  <c r="B48" i="9" s="1"/>
  <c r="E74" i="9"/>
  <c r="B74" i="9" s="1"/>
  <c r="E84" i="9"/>
  <c r="B84" i="9" s="1"/>
  <c r="E89" i="9"/>
  <c r="E105" i="9"/>
  <c r="E136" i="9"/>
  <c r="B136" i="9" s="1"/>
  <c r="E152" i="9"/>
  <c r="E163" i="9"/>
  <c r="B163" i="9" s="1"/>
  <c r="E168" i="9"/>
  <c r="B168" i="9" s="1"/>
  <c r="F242" i="9"/>
  <c r="B242" i="9" s="1"/>
  <c r="F274" i="9"/>
  <c r="B274" i="9" s="1"/>
  <c r="F290" i="9"/>
  <c r="B290" i="9" s="1"/>
  <c r="E322" i="9"/>
  <c r="B322" i="9" s="1"/>
  <c r="H52" i="1"/>
  <c r="H68" i="1"/>
  <c r="H76" i="1"/>
  <c r="H135" i="1"/>
  <c r="H153" i="1"/>
  <c r="H195" i="1"/>
  <c r="G212" i="1"/>
  <c r="H220" i="1"/>
  <c r="H307" i="1"/>
  <c r="H315" i="1"/>
  <c r="H333" i="1"/>
  <c r="H385" i="1"/>
  <c r="H410" i="1"/>
  <c r="H442" i="1"/>
  <c r="H450" i="1"/>
  <c r="G458" i="1"/>
  <c r="H475" i="1"/>
  <c r="H483" i="1"/>
  <c r="H492" i="1"/>
  <c r="H525" i="1"/>
  <c r="H543" i="1"/>
  <c r="H576" i="1"/>
  <c r="H626" i="1"/>
  <c r="H636" i="1"/>
  <c r="G1172" i="1"/>
  <c r="G1199" i="1"/>
  <c r="H1224" i="1"/>
  <c r="G1232" i="1"/>
  <c r="H1248" i="1"/>
  <c r="H1257" i="1"/>
  <c r="H1413" i="1"/>
  <c r="G1421" i="1"/>
  <c r="H1455" i="1"/>
  <c r="H1505" i="1"/>
  <c r="G1522" i="1"/>
  <c r="H1574" i="1"/>
  <c r="D153" i="4"/>
  <c r="C149" i="1" s="1"/>
  <c r="H149" i="1" s="1"/>
  <c r="E219" i="5"/>
  <c r="E33" i="9"/>
  <c r="B33" i="9" s="1"/>
  <c r="E38" i="9"/>
  <c r="B38" i="9" s="1"/>
  <c r="E64" i="9"/>
  <c r="B64" i="9" s="1"/>
  <c r="E69" i="9"/>
  <c r="B69" i="9" s="1"/>
  <c r="E100" i="9"/>
  <c r="B100" i="9" s="1"/>
  <c r="E116" i="9"/>
  <c r="B116" i="9" s="1"/>
  <c r="F237" i="9"/>
  <c r="F253" i="9"/>
  <c r="B253" i="9" s="1"/>
  <c r="F269" i="9"/>
  <c r="B269" i="9" s="1"/>
  <c r="F285" i="9"/>
  <c r="B285" i="9" s="1"/>
  <c r="E317" i="9"/>
  <c r="B317" i="9" s="1"/>
  <c r="E333" i="9"/>
  <c r="H86" i="1"/>
  <c r="H94" i="1"/>
  <c r="H111" i="1"/>
  <c r="H119" i="1"/>
  <c r="H128" i="1"/>
  <c r="G164" i="1"/>
  <c r="H180" i="1"/>
  <c r="G263" i="1"/>
  <c r="G326" i="1"/>
  <c r="H468" i="1"/>
  <c r="H510" i="1"/>
  <c r="H1024" i="1"/>
  <c r="D25" i="8"/>
  <c r="C1602" i="1" s="1"/>
  <c r="H1602" i="1" s="1"/>
  <c r="E101" i="9"/>
  <c r="B101" i="9" s="1"/>
  <c r="E117" i="9"/>
  <c r="B117" i="9" s="1"/>
  <c r="E127" i="9"/>
  <c r="B127" i="9" s="1"/>
  <c r="E148" i="9"/>
  <c r="F238" i="9"/>
  <c r="B238" i="9" s="1"/>
  <c r="F254" i="9"/>
  <c r="B254" i="9" s="1"/>
  <c r="F286" i="9"/>
  <c r="E318" i="9"/>
  <c r="B318" i="9" s="1"/>
  <c r="H11" i="1"/>
  <c r="H145" i="1"/>
  <c r="G155" i="1"/>
  <c r="H335" i="1"/>
  <c r="H570" i="1"/>
  <c r="H628" i="1"/>
  <c r="H20" i="1"/>
  <c r="H28" i="1"/>
  <c r="H36" i="1"/>
  <c r="H95" i="1"/>
  <c r="H104" i="1"/>
  <c r="H112" i="1"/>
  <c r="H120" i="1"/>
  <c r="H129" i="1"/>
  <c r="H165" i="1"/>
  <c r="G173" i="1"/>
  <c r="H189" i="1"/>
  <c r="H231" i="1"/>
  <c r="G239" i="1"/>
  <c r="H264" i="1"/>
  <c r="H327" i="1"/>
  <c r="G362" i="1"/>
  <c r="H396" i="1"/>
  <c r="H469" i="1"/>
  <c r="H528" i="1"/>
  <c r="H579" i="1"/>
  <c r="H587" i="1"/>
  <c r="H612" i="1"/>
  <c r="H620" i="1"/>
  <c r="H654" i="1"/>
  <c r="H662" i="1"/>
  <c r="H670" i="1"/>
  <c r="H678" i="1"/>
  <c r="H702" i="1"/>
  <c r="H718" i="1"/>
  <c r="H726" i="1"/>
  <c r="H742" i="1"/>
  <c r="H750" i="1"/>
  <c r="H766" i="1"/>
  <c r="H774" i="1"/>
  <c r="H790" i="1"/>
  <c r="H798" i="1"/>
  <c r="H814" i="1"/>
  <c r="H830" i="1"/>
  <c r="H846" i="1"/>
  <c r="H862" i="1"/>
  <c r="H870" i="1"/>
  <c r="H878" i="1"/>
  <c r="H886" i="1"/>
  <c r="H894" i="1"/>
  <c r="H902" i="1"/>
  <c r="H934" i="1"/>
  <c r="H942" i="1"/>
  <c r="H950" i="1"/>
  <c r="H966" i="1"/>
  <c r="H974" i="1"/>
  <c r="H990" i="1"/>
  <c r="H1006" i="1"/>
  <c r="H1016" i="1"/>
  <c r="H1025" i="1"/>
  <c r="H1033" i="1"/>
  <c r="H1041" i="1"/>
  <c r="G1049" i="1"/>
  <c r="H1092" i="1"/>
  <c r="G1109" i="1"/>
  <c r="H1482" i="1"/>
  <c r="H1491" i="1"/>
  <c r="H1533" i="1"/>
  <c r="E119" i="5"/>
  <c r="D1124" i="1" s="1"/>
  <c r="E178" i="5"/>
  <c r="D1182" i="1" s="1"/>
  <c r="E45" i="9"/>
  <c r="B45" i="9" s="1"/>
  <c r="E50" i="9"/>
  <c r="B50" i="9" s="1"/>
  <c r="E81" i="9"/>
  <c r="B81" i="9" s="1"/>
  <c r="E91" i="9"/>
  <c r="B91" i="9" s="1"/>
  <c r="E138" i="9"/>
  <c r="E165" i="9"/>
  <c r="F260" i="9"/>
  <c r="E324" i="9"/>
  <c r="B324" i="9" s="1"/>
  <c r="H55" i="1"/>
  <c r="H63" i="1"/>
  <c r="H71" i="1"/>
  <c r="G146" i="1"/>
  <c r="H207" i="1"/>
  <c r="G215" i="1"/>
  <c r="H223" i="1"/>
  <c r="G248" i="1"/>
  <c r="G256" i="1"/>
  <c r="H273" i="1"/>
  <c r="H300" i="1"/>
  <c r="H310" i="1"/>
  <c r="H319" i="1"/>
  <c r="H372" i="1"/>
  <c r="H380" i="1"/>
  <c r="H405" i="1"/>
  <c r="H437" i="1"/>
  <c r="H445" i="1"/>
  <c r="H453" i="1"/>
  <c r="H487" i="1"/>
  <c r="H495" i="1"/>
  <c r="H538" i="1"/>
  <c r="H546" i="1"/>
  <c r="H571" i="1"/>
  <c r="H1143" i="1"/>
  <c r="G1151" i="1"/>
  <c r="H1167" i="1"/>
  <c r="G1235" i="1"/>
  <c r="H1251" i="1"/>
  <c r="H1294" i="1"/>
  <c r="H1508" i="1"/>
  <c r="H1517" i="1"/>
  <c r="E135" i="5"/>
  <c r="D1140" i="1" s="1"/>
  <c r="E40" i="9"/>
  <c r="B40" i="9" s="1"/>
  <c r="E66" i="9"/>
  <c r="B66" i="9" s="1"/>
  <c r="E71" i="9"/>
  <c r="B71" i="9" s="1"/>
  <c r="E102" i="9"/>
  <c r="E118" i="9"/>
  <c r="B118" i="9" s="1"/>
  <c r="E128" i="9"/>
  <c r="B128" i="9" s="1"/>
  <c r="E149" i="9"/>
  <c r="B149" i="9" s="1"/>
  <c r="E160" i="9"/>
  <c r="B160" i="9" s="1"/>
  <c r="F239" i="9"/>
  <c r="B239" i="9" s="1"/>
  <c r="F255" i="9"/>
  <c r="B255" i="9" s="1"/>
  <c r="F271" i="9"/>
  <c r="F287" i="9"/>
  <c r="B287" i="9" s="1"/>
  <c r="E319" i="9"/>
  <c r="B319" i="9" s="1"/>
  <c r="G5" i="1"/>
  <c r="G59" i="1"/>
  <c r="G68" i="1"/>
  <c r="G74" i="1"/>
  <c r="G86" i="1"/>
  <c r="G92" i="1"/>
  <c r="G101" i="1"/>
  <c r="G113" i="1"/>
  <c r="G116" i="1"/>
  <c r="G138" i="1"/>
  <c r="G159" i="1"/>
  <c r="H174" i="1"/>
  <c r="G174" i="1"/>
  <c r="H181" i="1"/>
  <c r="G181" i="1"/>
  <c r="H186" i="1"/>
  <c r="G186" i="1"/>
  <c r="G188" i="1"/>
  <c r="H188"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3" i="1"/>
  <c r="G433" i="1"/>
  <c r="H434" i="1"/>
  <c r="G438" i="1"/>
  <c r="H439" i="1"/>
  <c r="G439" i="1"/>
  <c r="H440" i="1"/>
  <c r="G440" i="1"/>
  <c r="H446" i="1"/>
  <c r="G450" i="1"/>
  <c r="H452" i="1"/>
  <c r="G452" i="1"/>
  <c r="G453" i="1"/>
  <c r="H454" i="1"/>
  <c r="G454" i="1"/>
  <c r="G456" i="1"/>
  <c r="G462" i="1"/>
  <c r="H463" i="1"/>
  <c r="G463" i="1"/>
  <c r="G474" i="1"/>
  <c r="H478" i="1"/>
  <c r="G478" i="1"/>
  <c r="H491" i="1"/>
  <c r="G491" i="1"/>
  <c r="G494" i="1"/>
  <c r="G497" i="1"/>
  <c r="H499" i="1"/>
  <c r="G499" i="1"/>
  <c r="G500" i="1"/>
  <c r="H502" i="1"/>
  <c r="G502" i="1"/>
  <c r="H503" i="1"/>
  <c r="G503" i="1"/>
  <c r="G504" i="1"/>
  <c r="H505" i="1"/>
  <c r="G505" i="1"/>
  <c r="G507" i="1"/>
  <c r="H511" i="1"/>
  <c r="G511" i="1"/>
  <c r="H514" i="1"/>
  <c r="G514" i="1"/>
  <c r="H515" i="1"/>
  <c r="G515" i="1"/>
  <c r="H535" i="1"/>
  <c r="G535"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I1550" i="1" s="1"/>
  <c r="J1550" i="1"/>
  <c r="H1552" i="1"/>
  <c r="G1552" i="1"/>
  <c r="J1552" i="1"/>
  <c r="H1554" i="1"/>
  <c r="G1554" i="1"/>
  <c r="I1554" i="1" s="1"/>
  <c r="J1554" i="1"/>
  <c r="G1556" i="1"/>
  <c r="H1556" i="1"/>
  <c r="G1557" i="1"/>
  <c r="G1558" i="1"/>
  <c r="H1559" i="1"/>
  <c r="I1559" i="1" s="1"/>
  <c r="J1559" i="1"/>
  <c r="G1559" i="1"/>
  <c r="H1560" i="1"/>
  <c r="J1560" i="1"/>
  <c r="H1563" i="1"/>
  <c r="G1563" i="1"/>
  <c r="H1564" i="1"/>
  <c r="G1564" i="1"/>
  <c r="J1564" i="1"/>
  <c r="J1565" i="1"/>
  <c r="H1567" i="1"/>
  <c r="G1567" i="1"/>
  <c r="I1567" i="1" s="1"/>
  <c r="J1567" i="1"/>
  <c r="J1569" i="1"/>
  <c r="H1570" i="1"/>
  <c r="G1570" i="1"/>
  <c r="I1570" i="1" s="1"/>
  <c r="J1570" i="1"/>
  <c r="H1571" i="1"/>
  <c r="G1571"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6" i="9"/>
  <c r="B28" i="9"/>
  <c r="B29" i="9"/>
  <c r="B30" i="9"/>
  <c r="B32" i="9"/>
  <c r="B35" i="9"/>
  <c r="B42" i="9"/>
  <c r="B44" i="9"/>
  <c r="E49" i="9"/>
  <c r="B52" i="9"/>
  <c r="B53" i="9"/>
  <c r="B54" i="9"/>
  <c r="B56" i="9"/>
  <c r="B57" i="9"/>
  <c r="B59" i="9"/>
  <c r="B60" i="9"/>
  <c r="B62" i="9"/>
  <c r="B65" i="9"/>
  <c r="B67" i="9"/>
  <c r="B68" i="9"/>
  <c r="B70" i="9"/>
  <c r="B72" i="9"/>
  <c r="E73" i="9"/>
  <c r="E75" i="9"/>
  <c r="B75" i="9" s="1"/>
  <c r="B89" i="9"/>
  <c r="B90" i="9"/>
  <c r="B92" i="9"/>
  <c r="B94" i="9"/>
  <c r="B96" i="9"/>
  <c r="B98" i="9"/>
  <c r="B102" i="9"/>
  <c r="B103" i="9"/>
  <c r="B104" i="9"/>
  <c r="B105" i="9"/>
  <c r="B106" i="9"/>
  <c r="B108" i="9"/>
  <c r="E111" i="9"/>
  <c r="B111" i="9" s="1"/>
  <c r="B112" i="9"/>
  <c r="B113" i="9"/>
  <c r="B114" i="9"/>
  <c r="B125" i="9"/>
  <c r="B129" i="9"/>
  <c r="B130" i="9"/>
  <c r="B132" i="9"/>
  <c r="B137" i="9"/>
  <c r="B138" i="9"/>
  <c r="B139" i="9"/>
  <c r="B140" i="9"/>
  <c r="B141" i="9"/>
  <c r="B142" i="9"/>
  <c r="B144" i="9"/>
  <c r="B146" i="9"/>
  <c r="B148" i="9"/>
  <c r="B150" i="9"/>
  <c r="B151" i="9"/>
  <c r="B152" i="9"/>
  <c r="B153" i="9"/>
  <c r="E155" i="9"/>
  <c r="B155" i="9" s="1"/>
  <c r="E157" i="9"/>
  <c r="B157" i="9" s="1"/>
  <c r="B161" i="9"/>
  <c r="B164" i="9"/>
  <c r="B165" i="9"/>
  <c r="E169" i="9"/>
  <c r="B169" i="9" s="1"/>
  <c r="E170" i="9"/>
  <c r="B170" i="9" s="1"/>
  <c r="B172" i="9"/>
  <c r="B173" i="9"/>
  <c r="B230" i="9"/>
  <c r="B232" i="9"/>
  <c r="B240" i="9"/>
  <c r="F244" i="9"/>
  <c r="B244" i="9" s="1"/>
  <c r="B251" i="9"/>
  <c r="F252" i="9"/>
  <c r="B252" i="9" s="1"/>
  <c r="B256" i="9"/>
  <c r="F258" i="9"/>
  <c r="B258" i="9" s="1"/>
  <c r="B262" i="9"/>
  <c r="B263" i="9"/>
  <c r="B266" i="9"/>
  <c r="B268" i="9"/>
  <c r="F270" i="9"/>
  <c r="B270" i="9" s="1"/>
  <c r="B275" i="9"/>
  <c r="B286" i="9"/>
  <c r="B304" i="9"/>
  <c r="E313" i="9"/>
  <c r="B313" i="9" s="1"/>
  <c r="B320" i="9"/>
  <c r="B321" i="9"/>
  <c r="B323" i="9"/>
  <c r="B328" i="9"/>
  <c r="B330" i="9"/>
  <c r="B332" i="9"/>
  <c r="B333" i="9"/>
  <c r="B335" i="9"/>
  <c r="D5" i="7"/>
  <c r="C1539" i="1"/>
  <c r="C1585" i="1"/>
  <c r="H1585" i="1" s="1"/>
  <c r="H1592" i="1"/>
  <c r="G1585" i="1"/>
  <c r="E7" i="4"/>
  <c r="D3" i="1" s="1"/>
  <c r="H9" i="1"/>
  <c r="G4" i="1"/>
  <c r="H1015"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G606" i="1"/>
  <c r="E158" i="9"/>
  <c r="B158" i="9" s="1"/>
  <c r="G607" i="1"/>
  <c r="G602" i="1"/>
  <c r="G597" i="1"/>
  <c r="G598" i="1"/>
  <c r="G599" i="1"/>
  <c r="F282" i="9"/>
  <c r="B282" i="9" s="1"/>
  <c r="F280" i="9"/>
  <c r="B280" i="9" s="1"/>
  <c r="B281" i="9"/>
  <c r="G590" i="1"/>
  <c r="G588" i="1"/>
  <c r="G586" i="1"/>
  <c r="G587" i="1"/>
  <c r="G585" i="1"/>
  <c r="G583" i="1"/>
  <c r="G584" i="1"/>
  <c r="G582" i="1"/>
  <c r="G577" i="1"/>
  <c r="G573" i="1"/>
  <c r="G574" i="1"/>
  <c r="G572" i="1"/>
  <c r="G569" i="1"/>
  <c r="G570" i="1"/>
  <c r="G571" i="1"/>
  <c r="G566" i="1"/>
  <c r="G567" i="1"/>
  <c r="G561" i="1"/>
  <c r="E147" i="9"/>
  <c r="B147" i="9" s="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79" i="1"/>
  <c r="G480" i="1"/>
  <c r="D479" i="4"/>
  <c r="G481" i="1"/>
  <c r="G475" i="1"/>
  <c r="G476" i="1"/>
  <c r="G477" i="1"/>
  <c r="G471" i="1"/>
  <c r="G472" i="1"/>
  <c r="H470" i="1"/>
  <c r="H467" i="1"/>
  <c r="G468" i="1"/>
  <c r="G469" i="1"/>
  <c r="G466" i="1"/>
  <c r="G464" i="1"/>
  <c r="G465"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0" i="1"/>
  <c r="G396" i="1"/>
  <c r="G398" i="1"/>
  <c r="C388" i="1"/>
  <c r="H388" i="1" s="1"/>
  <c r="G392" i="1"/>
  <c r="G389" i="1"/>
  <c r="G387" i="1"/>
  <c r="G383" i="1"/>
  <c r="G384" i="1"/>
  <c r="G385" i="1"/>
  <c r="G382" i="1"/>
  <c r="G378" i="1"/>
  <c r="G380" i="1"/>
  <c r="G375" i="1"/>
  <c r="G376" i="1"/>
  <c r="C369" i="1"/>
  <c r="H369" i="1" s="1"/>
  <c r="G373" i="1"/>
  <c r="G372" i="1"/>
  <c r="G363" i="1"/>
  <c r="G364" i="1"/>
  <c r="F366" i="4"/>
  <c r="H365" i="1"/>
  <c r="H362" i="1"/>
  <c r="G359" i="1"/>
  <c r="G360" i="1"/>
  <c r="H341" i="1"/>
  <c r="G341" i="1"/>
  <c r="F346" i="4"/>
  <c r="G342" i="1"/>
  <c r="H338" i="1"/>
  <c r="G335" i="1"/>
  <c r="C331" i="1"/>
  <c r="H331" i="1" s="1"/>
  <c r="G333" i="1"/>
  <c r="F327" i="4"/>
  <c r="D321" i="4"/>
  <c r="G321" i="1"/>
  <c r="H317" i="1"/>
  <c r="G313" i="1"/>
  <c r="D309" i="4"/>
  <c r="H305" i="1"/>
  <c r="G300" i="1"/>
  <c r="G301" i="1"/>
  <c r="C422" i="1"/>
  <c r="G422" i="1" s="1"/>
  <c r="E86" i="9"/>
  <c r="B86" i="9" s="1"/>
  <c r="H290" i="1"/>
  <c r="G282" i="1"/>
  <c r="G276" i="1"/>
  <c r="H278" i="1"/>
  <c r="G262" i="1"/>
  <c r="E79" i="9"/>
  <c r="B79" i="9" s="1"/>
  <c r="G264" i="1"/>
  <c r="D262" i="4"/>
  <c r="C258" i="1" s="1"/>
  <c r="H254" i="1"/>
  <c r="G250" i="1"/>
  <c r="H248" i="1"/>
  <c r="C242" i="1"/>
  <c r="H242" i="1" s="1"/>
  <c r="G244" i="1"/>
  <c r="D230" i="4"/>
  <c r="F230" i="4" s="1"/>
  <c r="H236"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H157" i="1"/>
  <c r="H155" i="1"/>
  <c r="F154" i="4"/>
  <c r="H152" i="1"/>
  <c r="H154" i="1"/>
  <c r="B237" i="9"/>
  <c r="H139" i="1"/>
  <c r="G145" i="1"/>
  <c r="G141" i="1"/>
  <c r="H137" i="1"/>
  <c r="H143" i="1"/>
  <c r="H134" i="1"/>
  <c r="C130" i="1"/>
  <c r="G130" i="1" s="1"/>
  <c r="G131" i="1"/>
  <c r="G125" i="1"/>
  <c r="E47" i="9"/>
  <c r="B47" i="9" s="1"/>
  <c r="G128"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H1514" i="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H1267" i="1"/>
  <c r="G1267" i="1"/>
  <c r="F56" i="5"/>
  <c r="D1061" i="1"/>
  <c r="H1061" i="1" s="1"/>
  <c r="G154" i="1"/>
  <c r="G37" i="1"/>
  <c r="G52"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55" i="1"/>
  <c r="G67" i="1"/>
  <c r="G73" i="1"/>
  <c r="G88" i="1"/>
  <c r="G94" i="1"/>
  <c r="G109" i="1"/>
  <c r="G118" i="1"/>
  <c r="H4" i="1"/>
  <c r="H25" i="1"/>
  <c r="H58" i="1"/>
  <c r="H64" i="1"/>
  <c r="H82" i="1"/>
  <c r="H91" i="1"/>
  <c r="H97" i="1"/>
  <c r="H106" i="1"/>
  <c r="H115" i="1"/>
  <c r="H124" i="1"/>
  <c r="H127" i="1"/>
  <c r="H140" i="1"/>
  <c r="G151" i="1"/>
  <c r="H158" i="1"/>
  <c r="G169" i="1"/>
  <c r="H176" i="1"/>
  <c r="G187" i="1"/>
  <c r="H299" i="1"/>
  <c r="H336" i="1"/>
  <c r="G336" i="1"/>
  <c r="G340" i="1"/>
  <c r="H345" i="1"/>
  <c r="G345"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313" i="1"/>
  <c r="G317" i="1"/>
  <c r="H325" i="1"/>
  <c r="G329" i="1"/>
  <c r="H171" i="1"/>
  <c r="H193" i="1"/>
  <c r="G197" i="1"/>
  <c r="H205" i="1"/>
  <c r="G209" i="1"/>
  <c r="G221" i="1"/>
  <c r="H229" i="1"/>
  <c r="G233" i="1"/>
  <c r="H241" i="1"/>
  <c r="G245" i="1"/>
  <c r="G257" i="1"/>
  <c r="H265" i="1"/>
  <c r="H277" i="1"/>
  <c r="G281" i="1"/>
  <c r="H289" i="1"/>
  <c r="G293" i="1"/>
  <c r="G135" i="1"/>
  <c r="G142" i="1"/>
  <c r="H167" i="1"/>
  <c r="G178" i="1"/>
  <c r="H357" i="1"/>
  <c r="G357" i="1"/>
  <c r="G6" i="1"/>
  <c r="G9" i="1"/>
  <c r="G12" i="1"/>
  <c r="G15" i="1"/>
  <c r="G18" i="1"/>
  <c r="G21" i="1"/>
  <c r="G24" i="1"/>
  <c r="G27" i="1"/>
  <c r="G30" i="1"/>
  <c r="G33" i="1"/>
  <c r="G36" i="1"/>
  <c r="G42" i="1"/>
  <c r="G48" i="1"/>
  <c r="G51" i="1"/>
  <c r="G57" i="1"/>
  <c r="G63" i="1"/>
  <c r="G66" i="1"/>
  <c r="G69" i="1"/>
  <c r="G72" i="1"/>
  <c r="G75" i="1"/>
  <c r="G81" i="1"/>
  <c r="G84"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G1013" i="1"/>
  <c r="H1087" i="1"/>
  <c r="G1087" i="1"/>
  <c r="G1136" i="1"/>
  <c r="H1136" i="1"/>
  <c r="H1189" i="1"/>
  <c r="G1189"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44" i="1"/>
  <c r="G1444" i="1"/>
  <c r="H1589" i="1"/>
  <c r="G1589" i="1"/>
  <c r="H1306" i="1"/>
  <c r="G1306" i="1"/>
  <c r="H1324" i="1"/>
  <c r="G1324" i="1"/>
  <c r="H1342" i="1"/>
  <c r="G1342" i="1"/>
  <c r="H1360" i="1"/>
  <c r="G1360" i="1"/>
  <c r="H1378" i="1"/>
  <c r="G1378" i="1"/>
  <c r="H1393" i="1"/>
  <c r="G1393" i="1"/>
  <c r="H1430" i="1"/>
  <c r="G1430" i="1"/>
  <c r="H1480" i="1"/>
  <c r="G1480" i="1"/>
  <c r="G314" i="9"/>
  <c r="D88" i="5"/>
  <c r="F89" i="5"/>
  <c r="H1477" i="1"/>
  <c r="J1545" i="1"/>
  <c r="H1576" i="1"/>
  <c r="I1576" i="1" s="1"/>
  <c r="E648" i="4"/>
  <c r="D642" i="1" s="1"/>
  <c r="D491" i="4"/>
  <c r="F502" i="4"/>
  <c r="D584" i="4"/>
  <c r="F589" i="4"/>
  <c r="H314" i="9"/>
  <c r="E88" i="5"/>
  <c r="H1683" i="1"/>
  <c r="G1683" i="1"/>
  <c r="D51" i="8"/>
  <c r="C1634" i="1"/>
  <c r="H1504" i="1"/>
  <c r="J1543" i="1"/>
  <c r="G1574" i="1"/>
  <c r="I1574" i="1" s="1"/>
  <c r="H1577" i="1"/>
  <c r="E106" i="4"/>
  <c r="D102" i="1" s="1"/>
  <c r="F262" i="4"/>
  <c r="D178" i="5"/>
  <c r="F181" i="5"/>
  <c r="H1465" i="1"/>
  <c r="G1481" i="1"/>
  <c r="H1498" i="1"/>
  <c r="H1534" i="1"/>
  <c r="J1541" i="1"/>
  <c r="G1543" i="1"/>
  <c r="G1569" i="1"/>
  <c r="G1595" i="1"/>
  <c r="H1679" i="1"/>
  <c r="G1679" i="1"/>
  <c r="D273" i="4"/>
  <c r="F274" i="4"/>
  <c r="G1455" i="1"/>
  <c r="H1462" i="1"/>
  <c r="G1468" i="1"/>
  <c r="G1488" i="1"/>
  <c r="H1495" i="1"/>
  <c r="G1501" i="1"/>
  <c r="G1511" i="1"/>
  <c r="G1524" i="1"/>
  <c r="H1531" i="1"/>
  <c r="J1546" i="1"/>
  <c r="G1562" i="1"/>
  <c r="H1569" i="1"/>
  <c r="E361" i="4"/>
  <c r="J1562" i="1"/>
  <c r="G1565" i="1"/>
  <c r="G1580" i="1"/>
  <c r="G1587" i="1"/>
  <c r="G1613" i="1"/>
  <c r="B235" i="9"/>
  <c r="G1449" i="1"/>
  <c r="G1462" i="1"/>
  <c r="G1472" i="1"/>
  <c r="G1495" i="1"/>
  <c r="G1505" i="1"/>
  <c r="G1518" i="1"/>
  <c r="G1531" i="1"/>
  <c r="H1541" i="1"/>
  <c r="I1541" i="1" s="1"/>
  <c r="G1546" i="1"/>
  <c r="H1557" i="1"/>
  <c r="H1565" i="1"/>
  <c r="H1572" i="1"/>
  <c r="G1575" i="1"/>
  <c r="I1575" i="1" s="1"/>
  <c r="G1578" i="1"/>
  <c r="G1583" i="1"/>
  <c r="G1609" i="1"/>
  <c r="G1627" i="1"/>
  <c r="H1655" i="1"/>
  <c r="H1675" i="1"/>
  <c r="G1675" i="1"/>
  <c r="E571" i="4"/>
  <c r="D565" i="1" s="1"/>
  <c r="F237" i="5"/>
  <c r="D219" i="5"/>
  <c r="G1446" i="1"/>
  <c r="H1453" i="1"/>
  <c r="G1459" i="1"/>
  <c r="G1469" i="1"/>
  <c r="G1482"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B121" i="9"/>
  <c r="D125" i="4"/>
  <c r="D571" i="4"/>
  <c r="B247" i="9"/>
  <c r="E35" i="6"/>
  <c r="D70" i="5"/>
  <c r="G315" i="9"/>
  <c r="G316" i="9"/>
  <c r="F298" i="9"/>
  <c r="H315" i="9"/>
  <c r="D202" i="4"/>
  <c r="D373" i="4"/>
  <c r="B73" i="9"/>
  <c r="B248" i="9"/>
  <c r="B283" i="9"/>
  <c r="F537" i="4"/>
  <c r="F607" i="4"/>
  <c r="F150" i="5"/>
  <c r="F277" i="5"/>
  <c r="E5" i="6"/>
  <c r="B49" i="9"/>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G1681" i="1" l="1"/>
  <c r="I1557" i="1"/>
  <c r="G649" i="1"/>
  <c r="G1526" i="1"/>
  <c r="F89" i="6"/>
  <c r="G1490" i="1"/>
  <c r="H1471" i="1"/>
  <c r="H1435" i="1"/>
  <c r="E177" i="5"/>
  <c r="H336" i="9"/>
  <c r="G1176" i="1"/>
  <c r="G1152" i="1"/>
  <c r="G1155" i="1"/>
  <c r="H1152" i="1"/>
  <c r="F147" i="5"/>
  <c r="H1148" i="1"/>
  <c r="G1057" i="1"/>
  <c r="E7" i="5"/>
  <c r="F7" i="5" s="1"/>
  <c r="F12" i="5"/>
  <c r="C623" i="1"/>
  <c r="H601" i="1"/>
  <c r="E156" i="9"/>
  <c r="B156" i="9" s="1"/>
  <c r="G531" i="1"/>
  <c r="G486" i="1"/>
  <c r="G461" i="1"/>
  <c r="H431" i="1"/>
  <c r="G388" i="1"/>
  <c r="G350" i="1"/>
  <c r="G349" i="1"/>
  <c r="G309" i="1"/>
  <c r="H421" i="1"/>
  <c r="H217" i="1"/>
  <c r="F221" i="4"/>
  <c r="E152" i="4"/>
  <c r="I18" i="3" s="1"/>
  <c r="G161" i="1"/>
  <c r="H156" i="1"/>
  <c r="H24" i="9"/>
  <c r="G149" i="1"/>
  <c r="H130" i="1"/>
  <c r="G122" i="1"/>
  <c r="G103" i="1"/>
  <c r="G87" i="1"/>
  <c r="G79" i="1"/>
  <c r="G60" i="1"/>
  <c r="G54" i="1"/>
  <c r="G46" i="1"/>
  <c r="H13" i="1"/>
  <c r="F7" i="4"/>
  <c r="I1562" i="1"/>
  <c r="G253" i="1"/>
  <c r="E316" i="9"/>
  <c r="B316" i="9" s="1"/>
  <c r="G393" i="1"/>
  <c r="G1602" i="1"/>
  <c r="E310" i="9"/>
  <c r="B310" i="9" s="1"/>
  <c r="G331" i="1"/>
  <c r="G575" i="1"/>
  <c r="I1564" i="1"/>
  <c r="G204" i="1"/>
  <c r="H1040" i="1"/>
  <c r="G642" i="1"/>
  <c r="G70" i="1"/>
  <c r="G35" i="1"/>
  <c r="I1552" i="1"/>
  <c r="G539" i="1"/>
  <c r="H1486" i="1"/>
  <c r="E308" i="4"/>
  <c r="G1503" i="1"/>
  <c r="H40" i="1"/>
  <c r="H3" i="1"/>
  <c r="G421" i="1"/>
  <c r="H482" i="1"/>
  <c r="G556" i="1"/>
  <c r="H185" i="1"/>
  <c r="H338" i="9"/>
  <c r="D1207" i="1"/>
  <c r="G402" i="1"/>
  <c r="G601" i="1"/>
  <c r="G19" i="1"/>
  <c r="G1478" i="1"/>
  <c r="I1542" i="1"/>
  <c r="F153" i="4"/>
  <c r="G1201" i="1"/>
  <c r="G136" i="1"/>
  <c r="G517" i="1"/>
  <c r="D44" i="8"/>
  <c r="C1621" i="1" s="1"/>
  <c r="I1558" i="1"/>
  <c r="I1543" i="1"/>
  <c r="H339" i="9"/>
  <c r="D1223" i="1"/>
  <c r="I1578" i="1"/>
  <c r="I1580" i="1"/>
  <c r="F648" i="4"/>
  <c r="G24" i="9"/>
  <c r="I1548" i="1"/>
  <c r="F228" i="9"/>
  <c r="B228" i="9" s="1"/>
  <c r="B207" i="9"/>
  <c r="I1565" i="1"/>
  <c r="D1093" i="1"/>
  <c r="E69" i="5"/>
  <c r="I23" i="3"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I24" i="3"/>
  <c r="E176" i="5"/>
  <c r="D1180" i="1" s="1"/>
  <c r="D1181" i="1"/>
  <c r="E314" i="9"/>
  <c r="B314" i="9" s="1"/>
  <c r="I1561" i="1"/>
  <c r="D152" i="4"/>
  <c r="E315" i="9"/>
  <c r="B315" i="9" s="1"/>
  <c r="F43" i="4"/>
  <c r="C39" i="1"/>
  <c r="H642" i="1"/>
  <c r="E180" i="9"/>
  <c r="B180" i="9" s="1"/>
  <c r="F70" i="5"/>
  <c r="D69" i="5"/>
  <c r="C1075" i="1"/>
  <c r="F361" i="4"/>
  <c r="D6" i="4"/>
  <c r="I1568" i="1"/>
  <c r="H19" i="9" l="1"/>
  <c r="E19" i="9" s="1"/>
  <c r="B19" i="9" s="1"/>
  <c r="E336" i="9"/>
  <c r="B336" i="9" s="1"/>
  <c r="E339" i="9"/>
  <c r="B339" i="9" s="1"/>
  <c r="D1074" i="1"/>
  <c r="G1017" i="1"/>
  <c r="I22" i="3"/>
  <c r="E6" i="5"/>
  <c r="D1012" i="1"/>
  <c r="I39" i="3"/>
  <c r="C303" i="1"/>
  <c r="H226" i="1"/>
  <c r="D148" i="1"/>
  <c r="E299" i="4"/>
  <c r="E24" i="9"/>
  <c r="B24" i="9" s="1"/>
  <c r="G516" i="1"/>
  <c r="G348" i="9"/>
  <c r="E348" i="9" s="1"/>
  <c r="E347" i="9" s="1"/>
  <c r="E338" i="9"/>
  <c r="B338" i="9"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B348"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E334" i="9" l="1"/>
  <c r="B334" i="9" s="1"/>
  <c r="G297" i="9"/>
  <c r="E297" i="9" s="1"/>
  <c r="B297" i="9" s="1"/>
  <c r="H640" i="1"/>
  <c r="G640" i="1"/>
  <c r="H20" i="3"/>
  <c r="F650" i="4"/>
  <c r="C644" i="1"/>
  <c r="H639" i="1"/>
  <c r="G639" i="1"/>
  <c r="F649" i="4"/>
  <c r="H19" i="3"/>
  <c r="C643" i="1"/>
  <c r="H7" i="3" l="1"/>
  <c r="J3" i="9" s="1"/>
  <c r="E298" i="9"/>
  <c r="I8" i="3" s="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<sst xmlns="http://schemas.openxmlformats.org/spreadsheetml/2006/main" count="4727" uniqueCount="3655">
  <si>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</si>
  <si>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</si>
  <si>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</si>
  <si>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</si>
  <si>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</si>
  <si>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</si>
  <si>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</si>
  <si>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</si>
  <si>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</si>
  <si>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</si>
  <si>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</si>
  <si>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</si>
  <si>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</si>
  <si>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</si>
  <si>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</si>
  <si>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</si>
  <si>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</si>
  <si>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</si>
  <si>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</si>
  <si>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</si>
  <si>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</si>
  <si>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</si>
  <si>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</si>
  <si>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</si>
  <si>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</si>
  <si>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</si>
  <si>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</si>
  <si>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</si>
  <si>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</si>
  <si>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</si>
  <si>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</si>
  <si>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</si>
  <si>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</si>
  <si>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</si>
  <si>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</si>
  <si>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</si>
  <si>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</si>
  <si>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</si>
  <si>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</si>
  <si>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</si>
  <si>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</si>
  <si>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</si>
  <si>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</si>
  <si>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</si>
  <si>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</si>
  <si>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</si>
  <si>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</si>
  <si>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</si>
  <si>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</si>
  <si>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</si>
  <si>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</si>
  <si>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</si>
  <si>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</si>
  <si>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</si>
  <si>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</si>
  <si>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</si>
  <si>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</si>
  <si>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</si>
  <si>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</si>
  <si>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</si>
  <si>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</si>
  <si>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</si>
  <si>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</si>
  <si>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</si>
  <si>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</si>
  <si>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</si>
  <si>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</si>
  <si>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</si>
  <si>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</si>
  <si>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</si>
  <si>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</si>
  <si>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</si>
  <si>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</si>
  <si>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</si>
  <si>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</si>
  <si>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</si>
  <si>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</si>
  <si>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</si>
  <si>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</si>
  <si>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</si>
  <si>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</si>
  <si>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</si>
  <si>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</si>
  <si>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</si>
  <si>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</si>
  <si>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</si>
  <si>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</si>
  <si>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</si>
  <si>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</si>
  <si>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</si>
  <si>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</si>
  <si>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</si>
  <si>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</si>
  <si>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</si>
  <si>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</si>
  <si>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</si>
  <si>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</si>
  <si>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</si>
  <si>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</si>
  <si>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</si>
  <si>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</si>
  <si>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</si>
  <si>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</si>
  <si>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</si>
  <si>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</si>
  <si>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</si>
  <si>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</si>
  <si>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</si>
  <si>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</si>
  <si>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</si>
  <si>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</si>
  <si>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</si>
  <si>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</si>
  <si>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</si>
  <si>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</si>
  <si>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</si>
  <si>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</si>
  <si>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</si>
  <si>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</si>
  <si>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</si>
  <si>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</si>
  <si>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</si>
  <si>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</si>
  <si>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</si>
  <si>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</si>
  <si>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</si>
  <si>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</si>
  <si>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</si>
  <si>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</si>
  <si>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</si>
  <si>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</si>
  <si>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</si>
  <si>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</si>
  <si>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</si>
  <si>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</si>
  <si>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</si>
  <si>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</si>
  <si>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</si>
  <si>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</si>
  <si>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</si>
  <si>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</si>
  <si>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</si>
  <si>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</si>
  <si>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</si>
  <si>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</si>
  <si>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</si>
  <si>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</si>
  <si>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</si>
  <si>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</si>
  <si>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</si>
  <si>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</si>
  <si>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</si>
  <si>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</si>
  <si>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</si>
  <si>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</si>
  <si>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</si>
  <si>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</si>
  <si>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</si>
  <si>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</si>
  <si>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</si>
  <si>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</si>
  <si>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</si>
  <si>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</si>
  <si>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</si>
  <si>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</si>
  <si>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</si>
  <si>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</si>
  <si>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</si>
  <si>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</si>
  <si>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</si>
  <si>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</si>
  <si>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</si>
  <si>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</si>
  <si>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</si>
  <si>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</si>
  <si>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</si>
  <si>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</si>
  <si>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</si>
  <si>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</si>
  <si>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</si>
  <si>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</si>
  <si>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</si>
  <si>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</si>
  <si>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</si>
  <si>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</si>
  <si>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</si>
  <si>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</si>
  <si>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</si>
  <si>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</si>
  <si>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</si>
  <si>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</si>
  <si>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</si>
  <si>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</si>
  <si>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</si>
  <si>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</si>
  <si>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</si>
  <si>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</si>
  <si>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</si>
  <si>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</si>
  <si>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</si>
  <si>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</si>
  <si>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</si>
  <si>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</si>
  <si>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</si>
  <si>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</si>
  <si>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</si>
  <si>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</si>
  <si>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</si>
  <si>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</si>
  <si>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</si>
  <si>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</si>
  <si>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</si>
  <si>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</si>
  <si>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</si>
  <si>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</si>
  <si>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</si>
  <si>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</si>
  <si>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</si>
  <si>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</si>
  <si>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</si>
  <si>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</si>
  <si>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</si>
  <si>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</si>
  <si>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</si>
  <si>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</si>
  <si>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</si>
  <si>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</si>
  <si>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</si>
  <si>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</si>
  <si>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</si>
  <si>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</si>
  <si>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</si>
  <si>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</si>
  <si>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</si>
  <si>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</si>
  <si>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</si>
  <si>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</si>
  <si>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</si>
  <si>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</si>
  <si>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</si>
  <si>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</si>
  <si>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</si>
  <si>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</si>
  <si>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</si>
  <si>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</si>
  <si>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</si>
  <si>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</si>
  <si>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</si>
  <si>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</si>
  <si>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</si>
  <si>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</si>
  <si>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</si>
  <si>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</si>
  <si>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</si>
  <si>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</si>
  <si>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</si>
  <si>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</si>
  <si>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</si>
  <si>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</si>
  <si>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</si>
  <si>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</si>
  <si>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</si>
  <si>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</si>
  <si>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</si>
  <si>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</si>
  <si>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</si>
  <si>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</si>
  <si>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</si>
  <si>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</si>
  <si>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</si>
  <si>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</si>
  <si>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</si>
  <si>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</si>
  <si>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</si>
  <si>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</si>
  <si>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</si>
  <si>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</si>
  <si>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</si>
  <si>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</si>
  <si>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</si>
  <si>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</si>
  <si>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</si>
  <si>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</si>
  <si>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</si>
  <si>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</si>
  <si>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</si>
  <si>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</si>
  <si>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</si>
  <si>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</si>
  <si>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</si>
  <si>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</si>
  <si>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</si>
  <si>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</si>
  <si>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</si>
  <si>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</si>
  <si>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</si>
  <si>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</si>
  <si>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</si>
  <si>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</si>
  <si>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</si>
  <si>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</si>
  <si>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</si>
  <si>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</si>
  <si>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</si>
  <si>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</si>
  <si>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</si>
  <si>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</si>
  <si>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</si>
  <si>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</si>
  <si>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</si>
  <si>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</si>
  <si>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</si>
  <si>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</si>
  <si>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</si>
  <si>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</si>
  <si>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</si>
  <si>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</si>
  <si>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</si>
  <si>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</si>
  <si>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</si>
  <si>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</si>
  <si>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</si>
  <si>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</si>
  <si>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</si>
  <si>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</si>
  <si>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</si>
  <si>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</si>
  <si>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</si>
  <si>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</si>
  <si>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</si>
  <si>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</si>
  <si>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</si>
  <si>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</si>
  <si>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</si>
  <si>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</si>
  <si>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</si>
  <si>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</si>
  <si>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</si>
  <si>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</si>
  <si>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</si>
  <si>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</si>
  <si>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</si>
  <si>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</si>
  <si>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</si>
  <si>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</si>
  <si>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</si>
  <si>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</si>
  <si>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</si>
  <si>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</si>
  <si>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</si>
  <si>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</si>
  <si>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</si>
  <si>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</si>
  <si>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</si>
  <si>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</si>
  <si>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</si>
  <si>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</si>
  <si>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</si>
  <si>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</si>
  <si>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</si>
  <si>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</si>
  <si>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</si>
  <si>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</si>
  <si>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</si>
  <si>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</si>
  <si>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</si>
  <si>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</si>
  <si>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</si>
  <si>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</si>
  <si>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</si>
  <si>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</si>
  <si>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</si>
  <si>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</si>
  <si>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</si>
  <si>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</si>
  <si>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</si>
  <si>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</si>
  <si>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</si>
  <si>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</si>
  <si>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</si>
  <si>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</si>
  <si>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</si>
  <si>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</si>
  <si>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</si>
  <si>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</si>
  <si>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</si>
  <si>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</si>
  <si>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</si>
  <si>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</si>
  <si>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</si>
  <si>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</si>
  <si>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</si>
  <si>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</si>
  <si>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</si>
  <si>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</si>
  <si>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</si>
  <si>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</si>
  <si>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</si>
  <si>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</si>
  <si>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</si>
  <si>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</si>
  <si>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</si>
  <si>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</si>
  <si>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</si>
  <si>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</si>
  <si>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</si>
  <si>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</si>
  <si>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</si>
  <si>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</si>
  <si>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</si>
  <si>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</si>
  <si>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</si>
  <si>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</si>
  <si>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</si>
  <si>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</si>
  <si>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</si>
  <si>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</si>
  <si>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</si>
  <si>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</si>
  <si>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</si>
  <si>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</si>
  <si>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</si>
  <si>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</si>
  <si>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</si>
  <si>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</si>
  <si>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</si>
  <si>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</si>
  <si>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</si>
  <si>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</si>
  <si>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</si>
  <si>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</si>
  <si>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</si>
  <si>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</si>
  <si>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</si>
  <si>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</si>
  <si>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</si>
  <si>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</si>
  <si>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</si>
  <si>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</si>
  <si>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</si>
  <si>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</si>
  <si>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</si>
  <si>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</si>
  <si>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</si>
  <si>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</si>
  <si>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</si>
  <si>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</si>
  <si>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</si>
  <si>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</si>
  <si>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</si>
  <si>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</si>
  <si>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</si>
  <si>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</si>
  <si>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</si>
  <si>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</si>
  <si>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</si>
  <si>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</si>
  <si>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</si>
  <si>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</si>
  <si>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</si>
  <si>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</si>
  <si>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</si>
  <si>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</si>
  <si>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</si>
  <si>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</si>
  <si>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</si>
  <si>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</si>
  <si>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</si>
  <si>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</si>
  <si>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</si>
  <si>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</si>
  <si>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</si>
  <si>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</si>
  <si>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</si>
  <si>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</si>
  <si>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</si>
  <si>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</si>
  <si>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</si>
  <si>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</si>
  <si>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</si>
  <si>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</si>
  <si>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</si>
  <si>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</si>
  <si>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</si>
  <si>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</si>
  <si>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</si>
  <si>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</si>
  <si>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</si>
  <si>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</si>
  <si>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</si>
  <si>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</si>
  <si>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</si>
  <si>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</si>
  <si>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</si>
  <si>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</si>
  <si>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</si>
  <si>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</si>
  <si>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</si>
  <si>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</si>
  <si>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</si>
  <si>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</si>
  <si>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</si>
  <si>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</si>
  <si>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</si>
  <si>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</si>
  <si>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</si>
  <si>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</si>
  <si>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</si>
  <si>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</si>
  <si>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</si>
  <si>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</si>
  <si>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</si>
  <si>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</si>
  <si>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</si>
  <si>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</si>
  <si>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</si>
  <si>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</si>
  <si>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</si>
  <si>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</si>
  <si>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</si>
  <si>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</si>
  <si>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</si>
  <si>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</si>
  <si>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</si>
  <si>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</si>
  <si>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</si>
  <si>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</si>
  <si>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</si>
  <si>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</si>
  <si>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</si>
  <si>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</si>
  <si>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</si>
  <si>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</si>
  <si>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</si>
  <si>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</si>
  <si>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</si>
  <si>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</si>
  <si>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</si>
  <si>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</si>
  <si>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</si>
  <si>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</si>
  <si>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</si>
  <si>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</si>
  <si>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</si>
  <si>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</si>
  <si>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</si>
  <si>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</si>
  <si>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</si>
  <si>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</si>
  <si>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</si>
  <si>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</si>
  <si>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</si>
  <si>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</si>
  <si>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</si>
  <si>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</si>
  <si>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</si>
  <si>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</si>
  <si>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</si>
  <si>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</si>
  <si>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</si>
  <si>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</si>
  <si>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</si>
  <si>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</si>
  <si>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</si>
  <si>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</si>
  <si>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</si>
  <si>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</si>
  <si>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</si>
  <si>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</si>
  <si>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</si>
  <si>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</si>
  <si>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</si>
  <si>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</si>
  <si>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</si>
  <si>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</si>
  <si>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</si>
  <si>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</si>
  <si>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</si>
  <si>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</si>
  <si>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</si>
  <si>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</si>
  <si>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</si>
  <si>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</si>
  <si>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</si>
  <si>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</si>
  <si>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</si>
  <si>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</si>
  <si>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</si>
  <si>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</si>
  <si>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</si>
  <si>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</si>
  <si>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</si>
  <si>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</si>
  <si>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</si>
  <si>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</si>
  <si>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</si>
  <si>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</si>
  <si>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</si>
  <si>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</si>
  <si>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</si>
  <si>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</si>
  <si>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</si>
  <si>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</si>
  <si>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</si>
  <si>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</si>
  <si>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</si>
  <si>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</si>
  <si>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</si>
  <si>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</si>
  <si>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</si>
  <si>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</si>
  <si>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</si>
  <si>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</si>
  <si>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</si>
  <si>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</si>
  <si>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</si>
  <si>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</si>
  <si>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</si>
  <si>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</si>
  <si>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</si>
  <si>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</si>
  <si>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</si>
  <si>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</si>
  <si>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</si>
  <si>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</si>
  <si>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</si>
  <si>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</si>
  <si>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</si>
  <si>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</si>
  <si>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</si>
  <si>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</si>
  <si>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</si>
  <si>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</si>
  <si>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</si>
  <si>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</si>
  <si>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</si>
  <si>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</si>
  <si>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</si>
  <si>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</si>
  <si>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</si>
  <si>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</si>
  <si>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</si>
  <si>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</si>
  <si>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</si>
  <si>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</si>
  <si>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</si>
  <si>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</si>
  <si>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</si>
  <si>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</si>
  <si>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</si>
  <si>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</si>
  <si>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</si>
  <si>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</si>
  <si>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</si>
  <si>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</si>
  <si>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</si>
  <si>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</si>
  <si>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</si>
  <si>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</si>
  <si>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</si>
  <si>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</si>
  <si>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</si>
  <si>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</si>
  <si>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</si>
  <si>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</si>
  <si>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</si>
  <si>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</si>
  <si>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</si>
  <si>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</si>
  <si>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</si>
  <si>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</si>
  <si>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</si>
  <si>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</si>
  <si>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</si>
  <si>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</si>
  <si>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</si>
  <si>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</si>
  <si>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</si>
  <si>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</si>
  <si>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</si>
  <si>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</si>
  <si>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</si>
  <si>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</si>
  <si>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</si>
  <si>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</si>
  <si>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</si>
  <si>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</si>
  <si>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</si>
  <si>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</si>
  <si>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</si>
  <si>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</si>
  <si>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</si>
  <si>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</si>
  <si>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</si>
  <si>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</si>
  <si>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</si>
  <si>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</si>
  <si>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</si>
  <si>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</si>
  <si>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</si>
  <si>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</si>
  <si>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</si>
  <si>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</si>
  <si>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</si>
  <si>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</si>
  <si>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</si>
  <si>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</si>
  <si>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</si>
  <si>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</si>
  <si>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</si>
  <si>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</si>
  <si>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</si>
  <si>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</si>
  <si>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</si>
  <si>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</si>
  <si>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</si>
  <si>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</si>
  <si>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</si>
  <si>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</si>
  <si>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</si>
  <si>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</si>
  <si>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</si>
  <si>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</si>
  <si>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</si>
  <si>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</si>
  <si>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</si>
  <si>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</si>
  <si>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</si>
  <si>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</si>
  <si>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</si>
  <si>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</si>
  <si>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</si>
  <si>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</si>
  <si>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</si>
  <si>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</si>
  <si>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</si>
  <si>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</si>
  <si>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</si>
  <si>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</si>
  <si>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</si>
  <si>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</si>
  <si>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</si>
  <si>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</si>
  <si>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</si>
  <si>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</si>
  <si>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</si>
  <si>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</si>
  <si>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</si>
  <si>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</si>
  <si>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</si>
  <si>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</si>
  <si>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</si>
  <si>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</si>
  <si>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</si>
  <si>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</si>
  <si>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</si>
  <si>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</si>
  <si>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</si>
  <si>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</si>
  <si>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</si>
  <si>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</si>
  <si>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</si>
  <si>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</si>
  <si>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</si>
  <si>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</si>
  <si>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</si>
  <si>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</si>
  <si>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</si>
  <si>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</si>
  <si>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</si>
  <si>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</si>
  <si>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</si>
  <si>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</si>
  <si>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</si>
  <si>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</si>
  <si>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</si>
  <si>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</si>
  <si>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</si>
  <si>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</si>
  <si>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</si>
  <si>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</si>
  <si>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</si>
  <si>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</si>
  <si>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</si>
  <si>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</si>
  <si>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</si>
  <si>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</si>
  <si>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</si>
  <si>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</si>
  <si>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</si>
  <si>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</si>
  <si>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</si>
  <si>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</si>
  <si>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</si>
  <si>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</si>
  <si>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</si>
  <si>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</si>
  <si>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</si>
  <si>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</si>
  <si>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</si>
  <si>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</si>
  <si>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</si>
  <si>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</si>
  <si>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</si>
  <si>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</si>
  <si>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</si>
  <si>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</si>
  <si>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</si>
  <si>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</si>
  <si>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</si>
  <si>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</si>
  <si>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</si>
  <si>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</si>
  <si>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</si>
  <si>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</si>
  <si>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</si>
  <si>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</si>
  <si>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</si>
  <si>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</si>
  <si>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</si>
  <si>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</si>
  <si>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</si>
  <si>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</si>
  <si>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</si>
  <si>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</si>
  <si>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</si>
  <si>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</si>
  <si>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</si>
  <si>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</si>
  <si>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</si>
  <si>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</si>
  <si>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</si>
  <si>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</si>
  <si>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</si>
  <si>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</si>
  <si>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</si>
  <si>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</si>
  <si>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</si>
  <si>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</si>
  <si>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</si>
  <si>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</si>
  <si>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</si>
  <si>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</si>
  <si>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</si>
  <si>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</si>
  <si>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</si>
  <si>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</si>
  <si>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</si>
  <si>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</si>
  <si>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</si>
  <si>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</si>
  <si>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</si>
  <si>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</si>
  <si>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</si>
  <si>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</si>
  <si>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</si>
  <si>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</si>
  <si>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</si>
  <si>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</si>
  <si>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</si>
  <si>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</si>
  <si>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</si>
  <si>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</si>
  <si>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</si>
  <si>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</si>
  <si>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</si>
  <si>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</si>
  <si>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</si>
  <si>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</si>
  <si>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</si>
  <si>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</si>
  <si>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</si>
  <si>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</si>
  <si>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</si>
  <si>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</si>
  <si>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</si>
  <si>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</si>
  <si>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</si>
  <si>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</si>
  <si>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</si>
  <si>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</si>
  <si>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</si>
  <si>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</si>
  <si>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</si>
  <si>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</si>
  <si>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</si>
  <si>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</si>
  <si>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</si>
  <si>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</si>
  <si>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</si>
  <si>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</si>
  <si>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</si>
  <si>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</si>
  <si>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</si>
  <si>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</si>
  <si>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</si>
  <si>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</si>
  <si>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</si>
  <si>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</si>
  <si>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</si>
  <si>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</si>
  <si>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</si>
  <si>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</si>
  <si>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</si>
  <si>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</si>
  <si>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</si>
  <si>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</si>
  <si>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</si>
  <si>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</si>
  <si>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</si>
  <si>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</si>
  <si>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</si>
  <si>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</si>
  <si>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</si>
  <si>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</si>
  <si>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</si>
  <si>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</si>
  <si>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</si>
  <si>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</si>
  <si>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</si>
  <si>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</si>
  <si>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</si>
  <si>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</si>
  <si>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</si>
  <si>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</si>
  <si>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</si>
  <si>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</si>
  <si>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</si>
  <si>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</si>
  <si>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</si>
  <si>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</si>
  <si>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</si>
  <si>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</si>
  <si>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</si>
  <si>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</si>
  <si>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</si>
  <si>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</si>
  <si>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</si>
  <si>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</si>
  <si>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</si>
  <si>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</si>
  <si>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</si>
  <si>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</si>
  <si>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</si>
  <si>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</si>
  <si>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</si>
  <si>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</si>
  <si>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</si>
  <si>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</si>
  <si>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</si>
  <si>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</si>
  <si>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</si>
  <si>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</si>
  <si>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</si>
  <si>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</si>
  <si>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</si>
  <si>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</si>
  <si>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</si>
  <si>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</si>
  <si>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</si>
  <si>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</si>
  <si>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</si>
  <si>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</si>
  <si>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</si>
  <si>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</si>
  <si>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</si>
  <si>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</si>
  <si>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</si>
  <si>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</si>
  <si>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</si>
  <si>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</si>
  <si>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</si>
  <si>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</si>
  <si>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</si>
  <si>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</si>
  <si>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</si>
  <si>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</si>
  <si>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</si>
  <si>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</si>
  <si>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</si>
  <si>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</si>
  <si>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</si>
  <si>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</si>
  <si>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</si>
  <si>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</si>
  <si>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</si>
  <si>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</si>
  <si>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</si>
  <si>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</si>
  <si>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</si>
  <si>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</si>
  <si>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</si>
  <si>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</si>
  <si>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</si>
  <si>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</si>
  <si>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</si>
  <si>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</si>
  <si>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</si>
  <si>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</si>
  <si>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</si>
  <si>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</si>
  <si>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</si>
  <si>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</si>
  <si>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</si>
  <si>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</si>
  <si>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</si>
  <si>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</si>
  <si>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</si>
  <si>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</si>
  <si>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</si>
  <si>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</si>
  <si>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</si>
  <si>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</si>
  <si>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</si>
  <si>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</si>
  <si>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</si>
  <si>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</si>
  <si>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</si>
  <si>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</si>
  <si>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</si>
  <si>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</si>
  <si>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</si>
  <si>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</si>
  <si>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</si>
  <si>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</si>
  <si>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</si>
  <si>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</si>
  <si>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</si>
  <si>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</si>
  <si>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</si>
  <si>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</si>
  <si>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</si>
  <si>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</si>
  <si>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</si>
  <si>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</si>
  <si>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</si>
  <si>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</si>
  <si>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</si>
  <si>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</si>
  <si>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</si>
  <si>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</si>
  <si>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</si>
  <si>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</si>
  <si>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</si>
  <si>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</si>
  <si>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</si>
  <si>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</si>
  <si>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</si>
  <si>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</si>
  <si>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</si>
  <si>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</si>
  <si>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</si>
  <si>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</si>
  <si>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</si>
  <si>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</si>
  <si>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</si>
  <si>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</si>
  <si>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</si>
  <si>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</si>
  <si>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</si>
  <si>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</si>
  <si>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</si>
  <si>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</si>
  <si>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</si>
  <si>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</si>
  <si>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</si>
  <si>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</si>
  <si>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</si>
  <si>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</si>
  <si>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</si>
  <si>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</si>
  <si>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</si>
  <si>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</si>
  <si>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</si>
  <si>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</si>
  <si>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</si>
  <si>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</si>
  <si>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</si>
  <si>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</si>
  <si>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</si>
  <si>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</si>
  <si>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</si>
  <si>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</si>
  <si>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</si>
  <si>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</si>
  <si>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</si>
  <si>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</si>
  <si>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</si>
  <si>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</si>
  <si>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</si>
  <si>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</si>
  <si>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</si>
  <si>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</si>
  <si>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</si>
  <si>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</si>
  <si>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</si>
  <si>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</si>
  <si>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</si>
  <si>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</si>
  <si>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</si>
  <si>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</si>
  <si>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</si>
  <si>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</si>
  <si>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</si>
  <si>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</si>
  <si>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</si>
  <si>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</si>
  <si>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</si>
  <si>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</si>
  <si>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</si>
  <si>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</si>
  <si>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</si>
  <si>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</si>
  <si>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</si>
  <si>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</si>
  <si>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</si>
  <si>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</si>
  <si>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</si>
  <si>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</si>
  <si>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</si>
  <si>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</si>
  <si>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</si>
  <si>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</si>
  <si>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</si>
  <si>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</si>
  <si>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</si>
  <si>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</si>
  <si>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</si>
  <si>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</si>
  <si>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</si>
  <si>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</si>
  <si>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</si>
  <si>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</si>
  <si>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</si>
  <si>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</si>
  <si>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</si>
  <si>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</si>
  <si>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</si>
  <si>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</si>
  <si>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</si>
  <si>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</si>
  <si>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</si>
  <si>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</si>
  <si>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</si>
  <si>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</si>
  <si>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</si>
  <si>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</si>
  <si>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</si>
  <si>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</si>
  <si>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</si>
  <si>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</si>
  <si>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</si>
  <si>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</si>
  <si>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</si>
  <si>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</si>
  <si>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</si>
  <si>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</si>
  <si>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</si>
  <si>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</si>
  <si>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</si>
  <si>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</si>
  <si>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</si>
  <si>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</si>
  <si>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</si>
  <si>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</si>
  <si>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</si>
  <si>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</si>
  <si>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</si>
  <si>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</si>
  <si>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</si>
  <si>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</si>
  <si>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</si>
  <si>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</si>
  <si>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</si>
  <si>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</si>
  <si>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</si>
  <si>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</si>
  <si>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</si>
  <si>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</si>
  <si>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</si>
  <si>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</si>
  <si>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</si>
  <si>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</si>
  <si>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</si>
  <si>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</si>
  <si>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</si>
  <si>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</si>
  <si>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</si>
  <si>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</si>
  <si>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</si>
  <si>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</si>
  <si>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</si>
  <si>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</si>
  <si>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</si>
  <si>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</si>
  <si>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</si>
  <si>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</si>
  <si>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</si>
  <si>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</si>
  <si>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</si>
  <si>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</si>
  <si>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</si>
  <si>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</si>
  <si>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</si>
  <si>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</si>
  <si>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</si>
  <si>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</si>
  <si>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</si>
  <si>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</si>
  <si>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</si>
  <si>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</si>
  <si>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</si>
  <si>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</si>
  <si>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</si>
  <si>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</si>
  <si>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</si>
  <si>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</si>
  <si>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</si>
  <si>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</si>
  <si>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</si>
  <si>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</si>
  <si>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</si>
  <si>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</si>
  <si>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</si>
  <si>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</si>
  <si>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</si>
  <si>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</si>
  <si>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</si>
  <si>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</si>
  <si>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</si>
  <si>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</si>
  <si>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</si>
  <si>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</si>
  <si>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</si>
  <si>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</si>
  <si>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</si>
  <si>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</si>
  <si>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</si>
  <si>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</si>
  <si>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</si>
  <si>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</si>
  <si>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</si>
  <si>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</si>
  <si>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</si>
  <si>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</si>
  <si>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</si>
  <si>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</si>
  <si>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</si>
  <si>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</si>
  <si>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</si>
  <si>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</si>
  <si>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</si>
  <si>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</si>
  <si>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</si>
  <si>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</si>
  <si>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</si>
  <si>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</si>
  <si>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</si>
  <si>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</si>
  <si>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</si>
  <si>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</si>
  <si>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</si>
  <si>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</si>
  <si>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</si>
  <si>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</si>
  <si>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</si>
  <si>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</si>
  <si>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</si>
  <si>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</si>
  <si>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</si>
  <si>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</si>
  <si>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</si>
  <si>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</si>
  <si>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</si>
  <si>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</si>
  <si>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</si>
  <si>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</si>
  <si>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</si>
  <si>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</si>
  <si>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</si>
  <si>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</si>
  <si>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</si>
  <si>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</si>
  <si>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</si>
  <si>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</si>
  <si>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</si>
  <si>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</si>
  <si>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</si>
  <si>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</si>
  <si>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</si>
  <si>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</si>
  <si>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</si>
  <si>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</si>
  <si>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</si>
  <si>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</si>
  <si>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</si>
  <si>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</si>
  <si>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</si>
  <si>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</si>
  <si>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</si>
  <si>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</si>
  <si>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</si>
  <si>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</si>
  <si>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</si>
  <si>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</si>
  <si>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</si>
  <si>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</si>
  <si>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</si>
  <si>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</si>
  <si>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</si>
  <si>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</si>
  <si>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</si>
  <si>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</si>
  <si>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</si>
  <si>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</si>
  <si>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</si>
  <si>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</si>
  <si>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</si>
  <si>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</si>
  <si>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</si>
  <si>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</si>
  <si>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</si>
  <si>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</si>
  <si>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</si>
  <si>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</si>
  <si>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</si>
  <si>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</si>
  <si>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</si>
  <si>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</si>
  <si>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</si>
  <si>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</si>
  <si>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</si>
  <si>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</si>
  <si>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</si>
  <si>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</si>
  <si>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</si>
  <si>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</si>
  <si>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</si>
  <si>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</si>
  <si>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</si>
  <si>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</si>
  <si>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</si>
  <si>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</si>
  <si>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</si>
  <si>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</si>
  <si>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</si>
  <si>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</si>
  <si>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</si>
  <si>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</si>
  <si>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</si>
  <si>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</si>
  <si>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</si>
  <si>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</si>
  <si>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</si>
  <si>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</si>
  <si>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</si>
  <si>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</si>
  <si>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</si>
  <si>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</si>
  <si>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</si>
  <si>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</si>
  <si>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</si>
  <si>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</si>
  <si>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</si>
  <si>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</si>
  <si>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</si>
  <si>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</si>
  <si>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</si>
  <si>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</si>
  <si>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</si>
  <si>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</si>
  <si>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</si>
  <si>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</si>
  <si>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</si>
  <si>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</si>
  <si>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</si>
  <si>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</si>
  <si>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</si>
  <si>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</si>
  <si>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</si>
  <si>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</si>
  <si>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</si>
  <si>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</si>
  <si>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</si>
  <si>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</si>
  <si>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</si>
  <si>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</si>
  <si>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</si>
  <si>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</si>
  <si>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</si>
  <si>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</si>
  <si>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</si>
  <si>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</si>
  <si>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</si>
  <si>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</si>
  <si>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</si>
  <si>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</si>
  <si>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</si>
  <si>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</si>
  <si>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</si>
  <si>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</si>
  <si>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</si>
  <si>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</si>
  <si>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</si>
  <si>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</si>
  <si>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</si>
  <si>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</si>
  <si>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</si>
  <si>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</si>
  <si>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</si>
  <si>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</si>
  <si>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</si>
  <si>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</si>
  <si>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</si>
  <si>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</si>
  <si>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</si>
  <si>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</si>
  <si>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</si>
  <si>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</si>
  <si>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</si>
  <si>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</si>
  <si>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</si>
  <si>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</si>
  <si>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</si>
  <si>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</si>
  <si>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</si>
  <si>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</si>
  <si>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</si>
  <si>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</si>
  <si>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</si>
  <si>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</si>
  <si>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</si>
  <si>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</si>
  <si>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</si>
  <si>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</si>
  <si>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</si>
  <si>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</si>
  <si>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</si>
  <si>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</si>
  <si>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</si>
  <si>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</si>
  <si>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</si>
  <si>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</si>
  <si>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</si>
  <si>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</si>
  <si>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</si>
  <si>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</si>
  <si>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</si>
  <si>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</si>
  <si>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</si>
  <si>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</si>
  <si>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</si>
  <si>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</si>
  <si>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</si>
  <si>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</si>
  <si>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</si>
  <si>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</si>
  <si>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</si>
  <si>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</si>
  <si>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</si>
  <si>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</si>
  <si>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</si>
  <si>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</si>
  <si>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</si>
  <si>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</si>
  <si>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</si>
  <si>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</si>
  <si>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</si>
  <si>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</si>
  <si>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</si>
  <si>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</si>
  <si>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</si>
  <si>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</si>
  <si>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</si>
  <si>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</si>
  <si>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</si>
  <si>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</si>
  <si>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</si>
  <si>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</si>
  <si>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</si>
  <si>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</si>
  <si>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</si>
  <si>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</si>
  <si>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</si>
  <si>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</si>
  <si>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</si>
  <si>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</si>
  <si>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</si>
  <si>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</si>
  <si>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</si>
  <si>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</si>
  <si>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</si>
  <si>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</si>
  <si>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</si>
  <si>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</si>
  <si>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</si>
  <si>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</si>
  <si>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</si>
  <si>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</si>
  <si>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</si>
  <si>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</si>
  <si>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</si>
  <si>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</si>
  <si>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</si>
  <si>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</si>
  <si>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</si>
  <si>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</si>
  <si>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</si>
  <si>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</si>
  <si>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</si>
  <si>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</si>
  <si>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</si>
  <si>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</si>
  <si>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</si>
  <si>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</si>
  <si>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</si>
  <si>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</si>
  <si>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</si>
  <si>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</si>
  <si>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</si>
  <si>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</si>
  <si>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</si>
  <si>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</si>
  <si>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</si>
  <si>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</si>
  <si>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</si>
  <si>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</si>
  <si>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</si>
  <si>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</si>
  <si>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</si>
  <si>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</si>
  <si>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</si>
  <si>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</si>
  <si>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</si>
  <si>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</si>
  <si>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</si>
  <si>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</si>
  <si>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</si>
  <si>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</si>
  <si>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</si>
  <si>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</si>
  <si>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</si>
  <si>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</si>
  <si>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</si>
  <si>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</si>
  <si>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</si>
  <si>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</si>
  <si>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</si>
  <si>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</si>
  <si>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</si>
  <si>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</si>
  <si>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</si>
  <si>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</si>
  <si>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</si>
  <si>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</si>
  <si>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</si>
  <si>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</si>
  <si>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</si>
  <si>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</si>
  <si>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</si>
  <si>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</si>
  <si>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</si>
  <si>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</si>
  <si>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</si>
  <si>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</si>
  <si>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</si>
  <si>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</si>
  <si>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</si>
  <si>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</si>
  <si>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</si>
  <si>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</si>
  <si>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</si>
  <si>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</si>
  <si>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</si>
  <si>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</si>
  <si>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</si>
  <si>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</si>
  <si>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</si>
  <si>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</si>
  <si>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</si>
  <si>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</si>
  <si>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</si>
  <si>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</si>
  <si>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</si>
  <si>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</si>
  <si>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</si>
  <si>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</si>
  <si>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</si>
  <si>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</si>
  <si>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</si>
  <si>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</si>
  <si>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</si>
  <si>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</si>
  <si>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</si>
  <si>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</si>
  <si>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</si>
  <si>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</si>
  <si>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</si>
  <si>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</si>
  <si>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</si>
  <si>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</si>
  <si>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</si>
  <si>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</si>
  <si>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</si>
  <si>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</si>
  <si>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</si>
  <si>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</si>
  <si>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</si>
  <si>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</si>
  <si>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</si>
  <si>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</si>
  <si>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</si>
  <si>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</si>
  <si>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</si>
  <si>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</si>
  <si>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</si>
  <si>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</si>
  <si>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</si>
  <si>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</si>
  <si>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</si>
  <si>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</si>
  <si>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</si>
  <si>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</si>
  <si>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</si>
  <si>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</si>
  <si>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</si>
  <si>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</si>
  <si>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</si>
  <si>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</si>
  <si>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</si>
  <si>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</si>
  <si>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</si>
  <si>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</si>
  <si>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</si>
  <si>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</si>
  <si>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</si>
  <si>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</si>
  <si>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</si>
  <si>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</si>
  <si>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</si>
  <si>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</si>
  <si>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</si>
  <si>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</si>
  <si>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</si>
  <si>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</si>
  <si>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</si>
  <si>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</si>
  <si>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</si>
  <si>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</si>
  <si>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</si>
  <si>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</si>
  <si>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</si>
  <si>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</si>
  <si>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</si>
  <si>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</si>
  <si>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</si>
  <si>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</si>
  <si>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</si>
  <si>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</si>
  <si>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</si>
  <si>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</si>
  <si>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</si>
  <si>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</si>
  <si>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</si>
  <si>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</si>
  <si>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</si>
  <si>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</si>
  <si>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</si>
  <si>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</si>
  <si>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</si>
  <si>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</si>
  <si>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</si>
  <si>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</si>
  <si>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</si>
  <si>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</si>
  <si>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</si>
  <si>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</si>
  <si>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</si>
  <si>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</si>
  <si>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</si>
  <si>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</si>
  <si>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</si>
  <si>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</si>
  <si>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</si>
  <si>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</si>
  <si>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</si>
  <si>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</si>
  <si>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</si>
  <si>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</si>
  <si>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</si>
  <si>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</si>
  <si>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</si>
  <si>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</si>
  <si>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</si>
  <si>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</si>
  <si>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</si>
  <si>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</si>
  <si>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</si>
  <si>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</si>
  <si>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</si>
  <si>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</si>
  <si>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</si>
  <si>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</si>
  <si>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</si>
  <si>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</si>
  <si>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</si>
  <si>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</si>
  <si>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</si>
  <si>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</si>
  <si>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</si>
  <si>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</si>
  <si>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</si>
  <si>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</si>
  <si>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</si>
  <si>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</si>
  <si>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</si>
  <si>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</si>
  <si>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</si>
  <si>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</si>
  <si>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</si>
  <si>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</si>
  <si>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</si>
  <si>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</si>
  <si>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</si>
  <si>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</si>
  <si>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</si>
  <si>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</si>
  <si>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</si>
  <si>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</si>
  <si>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</si>
  <si>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</si>
  <si>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</si>
  <si>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</si>
  <si>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</si>
  <si>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</si>
  <si>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</si>
  <si>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</si>
  <si>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</si>
  <si>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</si>
  <si>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</si>
  <si>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</si>
  <si>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</si>
  <si>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</si>
  <si>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</si>
  <si>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</si>
  <si>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</si>
  <si>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</si>
  <si>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</si>
  <si>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</si>
  <si>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</si>
  <si>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</si>
  <si>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</si>
  <si>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</si>
  <si>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</si>
  <si>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</si>
  <si>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</si>
  <si>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</si>
  <si>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</si>
  <si>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</si>
  <si>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</si>
  <si>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</si>
  <si>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</si>
  <si>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</si>
  <si>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</si>
  <si>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</si>
  <si>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</si>
  <si>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</si>
  <si>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</si>
  <si>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</si>
  <si>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</si>
  <si>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</si>
  <si>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</si>
  <si>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</si>
  <si>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</si>
  <si>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</si>
  <si>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</si>
  <si>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</si>
  <si>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</si>
  <si>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</si>
  <si>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</si>
  <si>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</si>
  <si>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</si>
  <si>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</si>
  <si>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</si>
  <si>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</si>
  <si>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</si>
  <si>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</si>
  <si>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</si>
  <si>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</si>
  <si>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</si>
  <si>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</si>
  <si>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</si>
  <si>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</si>
  <si>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</si>
  <si>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</si>
  <si>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</si>
  <si>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</si>
  <si>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</si>
  <si>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</si>
  <si>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</si>
  <si>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</si>
  <si>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</si>
  <si>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</si>
  <si>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</si>
  <si>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</si>
  <si>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</si>
  <si>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</si>
  <si>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</si>
  <si>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</si>
  <si>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</si>
  <si>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</si>
  <si>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</si>
  <si>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</si>
  <si>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</si>
  <si>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</si>
  <si>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</si>
  <si>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</si>
  <si>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</si>
  <si>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</si>
  <si>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</si>
  <si>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</si>
  <si>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</si>
  <si>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</si>
  <si>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</si>
  <si>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</si>
  <si>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</si>
  <si>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</si>
  <si>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</si>
  <si>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</si>
  <si>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</si>
  <si>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</si>
  <si>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</si>
  <si>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</si>
  <si>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</si>
  <si>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</si>
  <si>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</si>
  <si>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</si>
  <si>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</si>
  <si>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</si>
  <si>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</si>
  <si>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</si>
  <si>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</si>
  <si>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</si>
  <si>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</si>
  <si>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</si>
  <si>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</si>
  <si>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</si>
  <si>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</si>
  <si>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</si>
  <si>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</si>
  <si>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</si>
  <si>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</si>
  <si>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</si>
  <si>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</si>
  <si>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</si>
  <si>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</si>
  <si>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</si>
  <si>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</si>
  <si>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</si>
  <si>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</si>
  <si>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</si>
  <si>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</si>
  <si>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</si>
  <si>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</si>
  <si>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</si>
  <si>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</si>
  <si>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</si>
  <si>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</si>
  <si>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</si>
  <si>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</si>
  <si>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</si>
  <si>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</si>
  <si>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</si>
  <si>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</si>
  <si>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</si>
  <si>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</si>
  <si>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</si>
  <si>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</si>
  <si>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</si>
  <si>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</si>
  <si>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</si>
  <si>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</si>
  <si>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</si>
  <si>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</si>
  <si>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</si>
  <si>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</si>
  <si>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</si>
  <si>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</si>
  <si>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</si>
  <si>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</si>
  <si>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</si>
  <si>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</si>
  <si>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</si>
  <si>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</si>
  <si>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</si>
  <si>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</si>
  <si>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</si>
  <si>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</si>
  <si>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</si>
  <si>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</si>
  <si>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</si>
  <si>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</si>
  <si>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</si>
  <si>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</si>
  <si>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</si>
  <si>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</si>
  <si>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</si>
  <si>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</si>
  <si>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</si>
  <si>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</si>
  <si>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</si>
  <si>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</si>
  <si>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</si>
  <si>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</si>
  <si>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</si>
  <si>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</si>
  <si>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</si>
  <si>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</si>
  <si>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</si>
  <si>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</si>
  <si>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</si>
  <si>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</si>
  <si>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</si>
  <si>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</si>
  <si>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</si>
  <si>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</si>
  <si>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</si>
  <si>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</si>
  <si>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</si>
  <si>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</si>
  <si>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</si>
  <si>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</si>
  <si>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</si>
  <si>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</si>
  <si>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</si>
  <si>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</si>
  <si>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</si>
  <si>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</si>
  <si>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</si>
  <si>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</si>
  <si>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</si>
  <si>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</si>
  <si>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</si>
  <si>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</si>
  <si>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</si>
  <si>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</si>
  <si>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</si>
  <si>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</si>
  <si>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</si>
  <si>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</si>
  <si>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</si>
  <si>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</si>
  <si>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</si>
  <si>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</si>
  <si>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</si>
  <si>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</si>
  <si>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</si>
  <si>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</si>
  <si>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</si>
  <si>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</si>
  <si>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</si>
  <si>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</si>
  <si>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</si>
  <si>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</si>
  <si>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</si>
  <si>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</si>
  <si>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</si>
  <si>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</si>
  <si>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</si>
  <si>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</si>
  <si>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</si>
  <si>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</si>
  <si>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</si>
  <si>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</si>
  <si>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</si>
  <si>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</si>
  <si>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</si>
  <si>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</si>
  <si>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</si>
  <si>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</si>
  <si>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</si>
  <si>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</si>
  <si>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</si>
  <si>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</si>
  <si>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</si>
  <si>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</si>
  <si>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</si>
  <si>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</si>
  <si>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</si>
  <si>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</si>
  <si>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</si>
  <si>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</si>
  <si>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</si>
  <si>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</si>
  <si>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</si>
  <si>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</si>
  <si>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</si>
  <si>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</si>
  <si>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</si>
  <si>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</si>
  <si>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</si>
  <si>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</si>
  <si>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</si>
  <si>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</si>
  <si>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</si>
  <si>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</si>
  <si>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</si>
  <si>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</si>
  <si>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</si>
  <si>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</si>
  <si>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</si>
  <si>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</si>
  <si>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</si>
  <si>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</si>
  <si>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</si>
  <si>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</si>
  <si>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</si>
  <si>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</si>
  <si>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</si>
  <si>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</si>
  <si>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</si>
  <si>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</si>
  <si>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</si>
  <si>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</si>
  <si>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</si>
  <si>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</si>
  <si>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</si>
  <si>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</si>
  <si>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</si>
  <si>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</si>
  <si>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</si>
  <si>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</si>
  <si>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</si>
  <si>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</si>
  <si>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</si>
  <si>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</si>
  <si>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</si>
  <si>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</si>
  <si>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</si>
  <si>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</si>
  <si>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</si>
  <si>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</si>
  <si>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</si>
  <si>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</si>
  <si>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</si>
  <si>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</si>
  <si>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</si>
  <si>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</si>
  <si>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</si>
  <si>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</si>
  <si>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</si>
  <si>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</si>
  <si>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</si>
  <si>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</si>
  <si>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</si>
  <si>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</si>
  <si>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</si>
  <si>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</si>
  <si>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</si>
  <si>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</si>
  <si>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</si>
  <si>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</si>
  <si>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</si>
  <si>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</si>
  <si>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</si>
  <si>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</si>
  <si>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</si>
  <si>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</si>
  <si>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</si>
  <si>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</si>
  <si>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</si>
  <si>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</si>
  <si>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</si>
  <si>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</si>
  <si>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</si>
  <si>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</si>
  <si>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</si>
  <si>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</si>
  <si>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</si>
  <si>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</si>
  <si>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</si>
  <si>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</si>
  <si>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</si>
  <si>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</si>
  <si>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</si>
  <si>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</si>
  <si>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</si>
  <si>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</si>
  <si>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</si>
  <si>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</si>
  <si>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</si>
  <si>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</si>
  <si>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</si>
  <si>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</si>
  <si>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</si>
  <si>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</si>
  <si>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</si>
  <si>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</si>
  <si>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</si>
  <si>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</si>
  <si>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</si>
  <si>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</si>
  <si>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</si>
  <si>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</si>
  <si>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</si>
  <si>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</si>
  <si>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</si>
  <si>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</si>
  <si>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</si>
  <si>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</si>
  <si>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</si>
  <si>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</si>
  <si>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</si>
  <si>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</si>
  <si>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</si>
  <si>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</si>
  <si>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</si>
  <si>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</si>
  <si>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</si>
  <si>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</si>
  <si>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</si>
  <si>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</si>
  <si>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</si>
  <si>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</si>
  <si>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</si>
  <si>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</si>
  <si>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</si>
  <si>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</si>
  <si>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</si>
  <si>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</si>
  <si>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</si>
  <si>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</si>
  <si>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</si>
  <si>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</si>
  <si>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</si>
  <si>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</si>
  <si>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</si>
  <si>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</si>
  <si>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</si>
  <si>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</si>
  <si>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</si>
  <si>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</si>
  <si>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</si>
  <si>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</si>
  <si>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</si>
  <si>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</si>
  <si>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</si>
  <si>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</si>
  <si>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</si>
  <si>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</si>
  <si>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</si>
  <si>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</si>
  <si>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</si>
  <si>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</si>
  <si>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</si>
  <si>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</si>
  <si>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</si>
  <si>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</si>
  <si>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</si>
  <si>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</si>
  <si>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</si>
  <si>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</si>
  <si>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</si>
  <si>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</si>
  <si>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</si>
  <si>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</si>
  <si>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</si>
  <si>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</si>
  <si>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</si>
  <si>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</si>
  <si>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</si>
  <si>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</si>
  <si>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</si>
  <si>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</si>
  <si>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</si>
  <si>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</si>
  <si>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</si>
  <si>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</si>
  <si>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</si>
  <si>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</si>
  <si>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</si>
  <si>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</si>
  <si>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</si>
  <si>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</si>
  <si>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</si>
  <si>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</si>
  <si>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</si>
  <si>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</si>
  <si>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</si>
  <si>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</si>
  <si>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</si>
  <si>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</si>
  <si>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</si>
  <si>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</si>
  <si>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</si>
  <si>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</si>
  <si>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</si>
  <si>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</si>
  <si>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</si>
  <si>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</si>
  <si>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</si>
  <si>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</si>
  <si>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</si>
  <si>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</si>
  <si>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</si>
  <si>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</si>
  <si>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</si>
  <si>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</si>
  <si>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</si>
  <si>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</si>
  <si>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</si>
  <si>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</si>
  <si>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</si>
  <si>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</si>
  <si>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</si>
  <si>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</si>
  <si>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</si>
  <si>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</si>
  <si>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</si>
  <si>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</si>
  <si>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</si>
  <si>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</si>
  <si>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</si>
  <si>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</si>
  <si>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</si>
  <si>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</si>
  <si>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</si>
  <si>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</si>
  <si>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</si>
  <si>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</si>
  <si>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</si>
  <si>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</si>
  <si>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</si>
  <si>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</si>
  <si>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</si>
  <si>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</si>
  <si>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</si>
  <si>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</si>
  <si>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</si>
  <si>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</si>
  <si>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</si>
  <si>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</si>
  <si>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</si>
  <si>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</si>
  <si>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</si>
  <si>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</si>
  <si>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</si>
  <si>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</si>
  <si>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</si>
  <si>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</si>
  <si>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</si>
  <si>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</si>
  <si>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</si>
  <si>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</si>
  <si>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</si>
  <si>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</si>
  <si>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</si>
  <si>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</si>
  <si>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</si>
  <si>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</si>
  <si>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</si>
  <si>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</si>
  <si>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</si>
  <si>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</si>
  <si>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</si>
  <si>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</si>
  <si>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</si>
  <si>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</si>
  <si>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</si>
  <si>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</si>
  <si>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</si>
  <si>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</si>
  <si>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</si>
  <si>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</si>
  <si>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</si>
  <si>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</si>
  <si>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</si>
  <si>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</si>
  <si>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</si>
  <si>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</si>
  <si>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</si>
  <si>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</si>
  <si>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</si>
  <si>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</si>
  <si>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</si>
  <si>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</si>
  <si>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</si>
  <si>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</si>
  <si>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</si>
  <si>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</si>
  <si>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</si>
  <si>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</si>
  <si>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</si>
  <si>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</si>
  <si>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</si>
  <si>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</si>
  <si>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</si>
  <si>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</si>
  <si>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</si>
  <si>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</si>
  <si>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</si>
  <si>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</si>
  <si>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</si>
  <si>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</si>
  <si>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</si>
  <si>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</si>
  <si>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</si>
  <si>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</si>
  <si>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</si>
  <si>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</si>
  <si>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</si>
  <si>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</si>
  <si>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</si>
  <si>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</si>
  <si>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</si>
  <si>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</si>
  <si>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</si>
  <si>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</si>
  <si>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</si>
  <si>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</si>
  <si>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</si>
  <si>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</si>
  <si>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</si>
  <si>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</si>
  <si>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</si>
  <si>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</si>
  <si>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</si>
  <si>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</si>
  <si>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</si>
  <si>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</si>
  <si>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</si>
  <si>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</si>
  <si>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</si>
  <si>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</si>
  <si>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</si>
  <si>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</si>
  <si>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</si>
  <si>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</si>
  <si>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</si>
  <si>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</si>
  <si>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</si>
  <si>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</si>
  <si>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</si>
  <si>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</si>
  <si>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</si>
  <si>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</si>
  <si>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</si>
  <si>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</si>
  <si>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</si>
  <si>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</si>
  <si>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</si>
  <si>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</si>
  <si>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</si>
  <si>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</si>
  <si>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</si>
  <si>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</si>
  <si>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</si>
  <si>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</si>
  <si>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</si>
  <si>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</si>
  <si>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</si>
  <si>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</si>
  <si>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</si>
  <si>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</si>
  <si>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</si>
  <si>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</si>
  <si>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</si>
  <si>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</si>
  <si>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</si>
  <si>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</si>
  <si>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</si>
  <si>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</si>
  <si>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</si>
  <si>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</si>
  <si>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</si>
  <si>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</si>
  <si>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</si>
  <si>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</si>
  <si>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</si>
  <si>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</si>
  <si>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</si>
  <si>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</si>
  <si>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</si>
  <si>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</si>
  <si>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</si>
  <si>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</si>
  <si>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</si>
  <si>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</si>
  <si>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</si>
  <si>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</si>
  <si>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</si>
  <si>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</si>
  <si>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</si>
  <si>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</si>
  <si>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</si>
  <si>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</si>
  <si>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</si>
  <si>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</si>
  <si>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</si>
  <si>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</si>
  <si>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</si>
  <si>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</si>
  <si>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</si>
  <si>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</si>
  <si>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</si>
  <si>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</si>
  <si>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</si>
  <si>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</si>
  <si>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</si>
  <si>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</si>
  <si>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</si>
  <si>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</si>
  <si>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</si>
  <si>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</si>
  <si>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</si>
  <si>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</si>
  <si>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</si>
  <si>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</si>
  <si>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</si>
  <si>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</si>
  <si>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</si>
  <si>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</si>
  <si>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</si>
  <si>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</si>
  <si>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</si>
  <si>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</si>
  <si>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</si>
  <si>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</si>
  <si>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</si>
  <si>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</si>
  <si>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</si>
  <si>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</si>
  <si>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</si>
  <si>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</si>
  <si>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</si>
  <si>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</si>
  <si>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</si>
  <si>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</si>
  <si>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</si>
  <si>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</si>
  <si>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</si>
  <si>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</si>
  <si>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</si>
  <si>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</si>
  <si>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</si>
  <si>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</si>
  <si>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</si>
  <si>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</si>
  <si>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</si>
  <si>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</si>
  <si>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</si>
  <si>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</si>
  <si>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</si>
  <si>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</si>
  <si>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</si>
  <si>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</si>
  <si>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</si>
  <si>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</si>
  <si>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</si>
  <si>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</si>
  <si>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</si>
  <si>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</si>
  <si>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</si>
  <si>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</si>
  <si>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</si>
  <si>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</si>
  <si>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</si>
  <si>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</si>
  <si>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</si>
  <si>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</si>
  <si>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</si>
  <si>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</si>
  <si>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</si>
  <si>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</si>
  <si>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</si>
  <si>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</si>
  <si>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</si>
  <si>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</si>
  <si>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</si>
  <si>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</si>
  <si>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</si>
  <si>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</si>
  <si>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</si>
  <si>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</si>
  <si>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</si>
  <si>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</si>
  <si>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</si>
  <si>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</si>
  <si>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</si>
  <si>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</si>
  <si>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</si>
  <si>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</si>
  <si>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</si>
  <si>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</si>
  <si>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</si>
  <si>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</si>
  <si>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</si>
  <si>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</si>
  <si>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</si>
  <si>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</si>
  <si>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</si>
  <si>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</si>
  <si>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</si>
  <si>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</si>
  <si>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</si>
  <si>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</si>
  <si>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</si>
  <si>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</si>
  <si>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</si>
  <si>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</si>
  <si>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</si>
  <si>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</si>
  <si>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</si>
  <si>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</si>
  <si>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</si>
  <si>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</si>
  <si>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</si>
  <si>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</si>
  <si>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</si>
  <si>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</si>
  <si>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</si>
  <si>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</si>
  <si>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</si>
  <si>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</si>
  <si>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</si>
  <si>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</si>
  <si>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</si>
  <si>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</si>
  <si>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</si>
  <si>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</si>
  <si>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</si>
  <si>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</si>
  <si>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</si>
  <si>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</si>
  <si>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</si>
  <si>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</si>
  <si>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</si>
  <si>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</si>
  <si>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</si>
  <si>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</si>
  <si>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</si>
  <si>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</si>
  <si>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</si>
  <si>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</si>
  <si>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</si>
  <si>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</si>
  <si>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</si>
  <si>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</si>
  <si>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</si>
  <si>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</si>
  <si>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</si>
  <si>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</si>
  <si>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</si>
  <si>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</si>
  <si>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</si>
  <si>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</si>
  <si>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</si>
  <si>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</si>
  <si>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</si>
  <si>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</si>
  <si>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</si>
  <si>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</si>
  <si>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</si>
  <si>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</si>
  <si>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</si>
  <si>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</si>
  <si>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</si>
  <si>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</si>
  <si>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</si>
  <si>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</si>
  <si>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</si>
  <si>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</si>
  <si>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</si>
  <si>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</si>
  <si>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</si>
  <si>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</si>
  <si>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</si>
  <si>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</si>
  <si>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</si>
  <si>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</si>
  <si>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</si>
  <si>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</si>
  <si>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</si>
  <si>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</si>
  <si>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</si>
  <si>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</si>
  <si>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</si>
  <si>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</si>
  <si>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</si>
  <si>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</si>
  <si>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</si>
  <si>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</si>
  <si>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</si>
  <si>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</si>
  <si>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</si>
  <si>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</si>
  <si>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</si>
  <si>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</si>
  <si>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</si>
  <si>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</si>
  <si>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</si>
  <si>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</si>
  <si>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</si>
  <si>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</si>
  <si>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</si>
  <si>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</si>
  <si>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</si>
  <si>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</si>
  <si>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</si>
  <si>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</si>
  <si>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</si>
  <si>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</si>
  <si>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</si>
  <si>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</si>
  <si>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</si>
  <si>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</si>
  <si>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</si>
  <si>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</si>
  <si>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</si>
  <si>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</si>
  <si>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</si>
  <si>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</si>
  <si>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</si>
  <si>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</si>
  <si>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</si>
  <si>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</si>
  <si>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</si>
  <si>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</si>
  <si>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</si>
  <si>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</si>
  <si>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</si>
  <si>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</si>
  <si>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</si>
  <si>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</si>
  <si>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</si>
  <si>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</si>
  <si>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</si>
  <si>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</si>
  <si>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</si>
  <si>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</si>
  <si>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</si>
  <si>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</si>
  <si>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</si>
  <si>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</si>
  <si>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</si>
  <si>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</si>
  <si>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</si>
  <si>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</si>
  <si>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</si>
  <si>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</si>
  <si>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</si>
  <si>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</si>
  <si>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</si>
  <si>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</si>
  <si>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</si>
  <si>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</si>
  <si>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</si>
  <si>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</si>
  <si>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</si>
  <si>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</si>
  <si>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</si>
  <si>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</si>
  <si>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</si>
  <si>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</si>
  <si>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</si>
  <si>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</si>
  <si>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</si>
  <si>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</si>
  <si>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</si>
  <si>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</si>
  <si>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</si>
  <si>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</si>
  <si>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</si>
  <si>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</si>
  <si>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</si>
  <si>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</si>
  <si>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</si>
  <si>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</si>
  <si>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</si>
  <si>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</si>
  <si>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</si>
  <si>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</si>
  <si>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</si>
  <si>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</si>
  <si>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</si>
  <si>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</si>
  <si>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</si>
  <si>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</si>
  <si>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</si>
  <si>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</si>
  <si>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</si>
  <si>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</si>
  <si>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</si>
  <si>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</si>
  <si>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</si>
  <si>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</si>
  <si>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</si>
  <si>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</si>
  <si>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</si>
  <si>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</si>
  <si>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</si>
  <si>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</si>
  <si>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</si>
  <si>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</si>
  <si>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</si>
  <si>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</si>
  <si>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</si>
  <si>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</si>
  <si>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</si>
  <si>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</si>
  <si>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</si>
  <si>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</si>
  <si>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</si>
  <si>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</si>
  <si>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</si>
  <si>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</si>
  <si>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</si>
  <si>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</si>
  <si>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</si>
  <si>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</si>
  <si>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</si>
  <si>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</si>
  <si>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</si>
  <si>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</si>
  <si>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</si>
  <si>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</si>
  <si>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</si>
  <si>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</si>
  <si>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</si>
  <si>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</si>
  <si>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</si>
  <si>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</si>
  <si>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</si>
  <si>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</si>
  <si>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</si>
  <si>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</si>
  <si>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</si>
  <si>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</si>
  <si>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</si>
  <si>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</si>
  <si>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</si>
  <si>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</si>
  <si>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</si>
  <si>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</si>
  <si>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</si>
  <si>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</si>
  <si>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</si>
  <si>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</si>
  <si>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</si>
  <si>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</si>
  <si>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</si>
  <si>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</si>
  <si>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</si>
  <si>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</si>
  <si>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</si>
  <si>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</si>
  <si>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</si>
  <si>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</si>
  <si>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</si>
  <si>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</si>
  <si>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</si>
  <si>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</si>
  <si>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</si>
  <si>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</si>
  <si>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</si>
  <si>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</si>
  <si>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</si>
  <si>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</si>
  <si>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</si>
  <si>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</si>
  <si>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</si>
  <si>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</si>
  <si>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</si>
  <si>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</si>
  <si>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</si>
  <si>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</si>
  <si>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</si>
  <si>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</si>
  <si>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</si>
  <si>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</si>
  <si>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</si>
  <si>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</si>
  <si>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</si>
  <si>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</si>
  <si>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</si>
  <si>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</si>
  <si>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</si>
  <si>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</si>
  <si>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</si>
  <si>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</si>
  <si>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</si>
  <si>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</si>
  <si>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</si>
  <si>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</si>
  <si>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</si>
  <si>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</si>
  <si>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</si>
  <si>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</si>
  <si>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</si>
  <si>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</si>
  <si>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</si>
  <si>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</si>
  <si>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</si>
  <si>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</si>
  <si>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</si>
  <si>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</si>
  <si>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</si>
  <si>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</si>
  <si>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</si>
  <si>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</si>
  <si>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</si>
  <si>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</si>
  <si>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</si>
  <si>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</si>
  <si>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</si>
  <si>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</si>
  <si>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</si>
  <si>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</si>
  <si>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</si>
  <si>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</si>
  <si>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</si>
  <si>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</si>
  <si>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</si>
  <si>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</si>
  <si>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</si>
  <si>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</si>
  <si>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</si>
  <si>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</si>
  <si>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</si>
  <si>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</si>
  <si>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</si>
  <si>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</si>
  <si>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</si>
  <si>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</si>
  <si>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</si>
  <si>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</si>
  <si>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</si>
  <si>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</si>
  <si>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</si>
  <si>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</si>
  <si>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</si>
  <si>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</si>
  <si>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</si>
  <si>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</si>
  <si>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</si>
  <si>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</si>
  <si>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</si>
  <si>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</si>
  <si>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</si>
  <si>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</si>
  <si>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</si>
  <si>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</si>
  <si>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</si>
  <si>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</si>
  <si>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</si>
  <si>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</si>
  <si>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</si>
  <si>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</si>
  <si>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</si>
  <si>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</si>
  <si>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</si>
  <si>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</si>
  <si>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</si>
  <si>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</si>
  <si>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</si>
  <si>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</si>
  <si>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</si>
  <si>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</si>
  <si>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</si>
  <si>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</si>
  <si>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</si>
  <si>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</si>
  <si>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</si>
  <si>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</si>
  <si>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</si>
  <si>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</si>
  <si>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</si>
  <si>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</si>
  <si>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</si>
  <si>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</si>
  <si>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</si>
  <si>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</si>
  <si>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</si>
  <si>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</si>
  <si>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</si>
  <si>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</si>
  <si>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</si>
  <si>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</si>
  <si>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</si>
  <si>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</si>
  <si>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</si>
  <si>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</si>
  <si>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</si>
  <si>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</si>
  <si>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</si>
  <si>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</si>
  <si>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</si>
  <si>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</si>
  <si>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</si>
  <si>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</si>
  <si>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</si>
  <si>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</si>
  <si>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</si>
  <si>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</si>
  <si>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</si>
  <si>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</si>
  <si>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</si>
  <si>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</si>
  <si>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</si>
  <si>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</si>
  <si>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</si>
  <si>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</si>
  <si>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</si>
  <si>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</si>
  <si>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</si>
  <si>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</si>
  <si>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</si>
  <si>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</si>
  <si>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</si>
  <si>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</si>
  <si>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</si>
  <si>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</si>
  <si>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</si>
  <si>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</si>
  <si>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</si>
  <si>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</si>
  <si>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</si>
  <si>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</si>
  <si>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</si>
  <si>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</si>
  <si>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</si>
  <si>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</si>
  <si>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</si>
  <si>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</si>
  <si>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</si>
  <si>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</si>
  <si>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</si>
  <si>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</si>
  <si>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</si>
  <si>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</si>
  <si>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</si>
  <si>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</si>
  <si>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</si>
  <si>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</si>
  <si>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</si>
  <si>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</si>
  <si>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</si>
  <si>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</si>
  <si>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</si>
  <si>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</si>
  <si>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</si>
  <si>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</si>
  <si>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</si>
  <si>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</si>
  <si>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</si>
  <si>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</si>
  <si>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</si>
  <si>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</si>
  <si>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</si>
  <si>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</si>
  <si>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</si>
  <si>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</si>
  <si>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</si>
  <si>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</si>
  <si>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</si>
  <si>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</si>
  <si>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</si>
  <si>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</si>
  <si>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</si>
  <si>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</si>
  <si>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</si>
  <si>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</si>
  <si>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</si>
  <si>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</si>
  <si>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</si>
  <si>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</si>
  <si>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</si>
  <si>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</si>
  <si>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</si>
  <si>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</si>
  <si>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</si>
  <si>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</si>
  <si>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</si>
  <si>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</si>
  <si>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</si>
  <si>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</si>
  <si>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</si>
  <si>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</si>
  <si>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</si>
  <si>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</si>
  <si>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</si>
  <si>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</si>
  <si>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</si>
  <si>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</si>
  <si>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</si>
  <si>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</si>
  <si>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</si>
  <si>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</si>
  <si>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</si>
  <si>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</si>
  <si>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</si>
  <si>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</si>
  <si>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</si>
  <si>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</si>
  <si>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</si>
  <si>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</si>
  <si>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</si>
  <si>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</si>
  <si>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</si>
  <si>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</si>
  <si>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</si>
  <si>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</si>
  <si>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</si>
  <si>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</si>
  <si>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</si>
  <si>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</si>
  <si>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</si>
  <si>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</si>
  <si>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</si>
  <si>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</si>
  <si>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</si>
  <si>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</si>
  <si>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</si>
  <si>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</si>
  <si>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</si>
  <si>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</si>
  <si>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</si>
  <si>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</si>
  <si>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</si>
  <si>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</si>
  <si>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</si>
  <si>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</si>
  <si>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</si>
  <si>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</si>
  <si>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</si>
  <si>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</si>
  <si>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</si>
  <si>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</si>
  <si>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</si>
  <si>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</si>
  <si>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</si>
  <si>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</si>
  <si>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</si>
  <si>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</si>
  <si>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</si>
  <si>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</si>
  <si>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</si>
  <si>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</si>
  <si>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</si>
  <si>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</si>
  <si>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</si>
  <si>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</si>
  <si>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</si>
  <si>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</si>
  <si>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</si>
  <si>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</si>
  <si>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</si>
  <si>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</si>
  <si>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</si>
  <si>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</si>
  <si>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</si>
  <si>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</si>
  <si>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</si>
  <si>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</si>
  <si>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</si>
  <si>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</si>
  <si>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</si>
  <si>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</si>
  <si>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</si>
  <si>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</si>
  <si>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</si>
  <si>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</si>
  <si>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</si>
  <si>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</si>
  <si>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</si>
  <si>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</si>
  <si>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</si>
  <si>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</si>
  <si>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</si>
  <si>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</si>
  <si>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</si>
  <si>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</si>
  <si>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</si>
  <si>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</si>
  <si>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</si>
  <si>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</si>
  <si>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</si>
  <si>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</si>
  <si>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</si>
  <si>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</si>
  <si>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</si>
  <si>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</si>
  <si>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</si>
  <si>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</si>
  <si>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</si>
  <si>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</si>
  <si>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</si>
  <si>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</si>
  <si>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</si>
  <si>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</si>
  <si>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</si>
  <si>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</si>
  <si>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</si>
  <si>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</si>
  <si>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</si>
  <si>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</si>
  <si>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</si>
  <si>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</si>
  <si>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</si>
  <si>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</si>
  <si>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</si>
  <si>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</si>
  <si>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</si>
  <si>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</si>
  <si>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</si>
  <si>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</si>
  <si>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</si>
  <si>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</si>
  <si>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</si>
  <si>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</si>
  <si>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</si>
  <si>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</si>
  <si>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</si>
  <si>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</si>
  <si>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</si>
  <si>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</si>
  <si>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</si>
  <si>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</si>
  <si>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</si>
  <si>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</si>
  <si>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</si>
  <si>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</si>
  <si>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</si>
  <si>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</si>
  <si>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</si>
  <si>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</si>
  <si>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</si>
  <si>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</si>
  <si>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</si>
  <si>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</si>
  <si>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</si>
  <si>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</si>
  <si>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</si>
  <si>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</si>
  <si>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</si>
  <si>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</si>
  <si>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</si>
  <si>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</si>
  <si>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</si>
  <si>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</si>
  <si>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</si>
  <si>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</si>
  <si>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</si>
  <si>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</si>
  <si>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</si>
  <si>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</si>
  <si>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</si>
  <si>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</si>
  <si>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</si>
  <si>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</si>
  <si>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</si>
  <si>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</si>
  <si>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</si>
  <si>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</si>
  <si>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</si>
  <si>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</si>
  <si>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</si>
  <si>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</si>
  <si>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</si>
  <si>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</si>
  <si>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</si>
  <si>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</si>
  <si>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</si>
  <si>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</si>
  <si>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</si>
  <si>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</si>
  <si>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</si>
  <si>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</si>
  <si>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</si>
  <si>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</si>
  <si>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</si>
  <si>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</si>
  <si>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</si>
  <si>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</si>
  <si>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</si>
  <si>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</si>
  <si>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</si>
  <si>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</si>
  <si>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</si>
  <si>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</si>
  <si>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</si>
  <si>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</si>
  <si>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</si>
  <si>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</si>
  <si>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</si>
  <si>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</si>
  <si>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</si>
  <si>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</si>
  <si>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</si>
  <si>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</si>
  <si>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</si>
  <si>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</si>
  <si>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</si>
  <si>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</si>
  <si>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</si>
  <si>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</si>
  <si>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</si>
  <si>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</si>
  <si>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</si>
  <si>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</si>
  <si>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</si>
  <si>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</si>
  <si>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</si>
  <si>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</si>
  <si>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</si>
  <si>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</si>
  <si>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</si>
  <si>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</si>
  <si>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</si>
  <si>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</si>
  <si>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</si>
  <si>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</si>
  <si>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</si>
  <si>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</si>
  <si>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</si>
  <si>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</si>
  <si>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</si>
  <si>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</si>
  <si>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</si>
  <si>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</si>
  <si>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</si>
  <si>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</si>
  <si>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</si>
  <si>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</si>
  <si>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</si>
  <si>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</si>
  <si>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</si>
  <si>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</si>
  <si>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</si>
  <si>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</si>
  <si>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</si>
  <si>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</si>
  <si>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</si>
  <si>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</si>
  <si>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</si>
  <si>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</si>
  <si>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</si>
  <si>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</si>
  <si>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</si>
  <si>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</si>
  <si>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</si>
  <si>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</si>
  <si>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</si>
  <si>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</si>
  <si>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</si>
  <si>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</si>
  <si>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</si>
  <si>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</si>
  <si>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</si>
  <si>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</si>
  <si>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</si>
  <si>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</si>
  <si>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</si>
  <si>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</si>
  <si>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</si>
  <si>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</si>
  <si>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</si>
  <si>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</si>
  <si>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</si>
  <si>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</si>
  <si>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</si>
  <si>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</si>
  <si>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</si>
  <si>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</si>
  <si>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</si>
  <si>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</si>
  <si>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</si>
  <si>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</si>
  <si>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</si>
  <si>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</si>
  <si>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</si>
  <si>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</si>
  <si>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</si>
  <si>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</si>
  <si>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</si>
  <si>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</si>
  <si>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</si>
  <si>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</si>
  <si>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</si>
  <si>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</si>
  <si>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</si>
  <si>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</si>
  <si>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</si>
  <si>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</si>
  <si>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</si>
  <si>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</si>
  <si>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</si>
  <si>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</si>
  <si>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</si>
  <si>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</si>
  <si>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</si>
  <si>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</si>
  <si>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</si>
  <si>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</si>
  <si>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</si>
  <si>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</si>
  <si>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</si>
  <si>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</si>
  <si>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</si>
  <si>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</si>
  <si>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</si>
  <si>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</si>
  <si>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</si>
  <si>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</si>
  <si>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</si>
  <si>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</si>
  <si>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</si>
  <si>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</si>
  <si>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</si>
  <si>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</si>
  <si>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</si>
  <si>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</si>
  <si>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</si>
  <si>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</si>
  <si>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</si>
  <si>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</si>
  <si>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</si>
  <si>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</si>
  <si>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</si>
  <si>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</si>
  <si>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</si>
  <si>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</si>
  <si>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</si>
  <si>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</si>
  <si>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</si>
  <si>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</si>
  <si>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</si>
  <si>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</si>
  <si>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</si>
  <si>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</si>
  <si>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</si>
  <si>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</si>
  <si>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</si>
  <si>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</si>
  <si>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</si>
  <si>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</si>
  <si>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</si>
  <si>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</si>
  <si>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</si>
  <si>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</si>
  <si>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</si>
  <si>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</si>
  <si>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</si>
  <si>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</si>
  <si>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</si>
  <si>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</si>
  <si>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</si>
  <si>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</si>
  <si>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</si>
  <si>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</si>
  <si>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</si>
  <si>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</si>
  <si>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</si>
  <si>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</si>
  <si>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</si>
  <si>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</si>
  <si>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</si>
  <si>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</si>
  <si>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</si>
  <si>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</si>
  <si>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</si>
  <si>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</si>
  <si>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</si>
  <si>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</si>
  <si>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</si>
  <si>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</si>
  <si>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</si>
  <si>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</si>
  <si>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</si>
  <si>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</si>
  <si>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</si>
  <si>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</si>
  <si>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</si>
  <si>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</si>
  <si>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</si>
  <si>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</si>
  <si>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</si>
  <si>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</si>
  <si>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</si>
  <si>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</si>
  <si>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</si>
  <si>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</si>
  <si>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</si>
  <si>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</si>
  <si>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</si>
  <si>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</si>
  <si>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</si>
  <si>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</si>
  <si>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</si>
  <si>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</si>
  <si>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</si>
  <si>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</si>
  <si>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</si>
  <si>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</si>
  <si>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</si>
  <si>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</si>
  <si>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</si>
  <si>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</si>
  <si>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</si>
  <si>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</si>
  <si>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</si>
  <si>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</si>
  <si>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</si>
  <si>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</si>
  <si>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</si>
  <si>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</si>
  <si>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</si>
  <si>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</si>
  <si>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</si>
  <si>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</si>
  <si>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</si>
  <si>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</si>
  <si>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</si>
  <si>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</si>
  <si>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</si>
  <si>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</si>
  <si>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</si>
  <si>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</si>
  <si>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</si>
  <si>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</si>
  <si>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</si>
  <si>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</si>
  <si>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</si>
  <si>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</si>
  <si>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</si>
  <si>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</si>
  <si>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</si>
  <si>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</si>
  <si>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</si>
  <si>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</si>
  <si>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</si>
  <si>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</si>
  <si>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</si>
  <si>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</si>
  <si>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</si>
  <si>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</si>
  <si>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</si>
  <si>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</si>
  <si>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</si>
  <si>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</si>
  <si>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</si>
  <si>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</si>
  <si>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</si>
  <si>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</si>
  <si>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</si>
  <si>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</si>
  <si>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</si>
  <si>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</si>
  <si>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</si>
  <si>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</si>
  <si>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</si>
  <si>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</si>
  <si>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</si>
  <si>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</si>
  <si>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</si>
  <si>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</si>
  <si>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</si>
  <si>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</si>
  <si>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</si>
  <si>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</si>
  <si>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</si>
  <si>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</si>
  <si>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</si>
  <si>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</si>
  <si>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</si>
  <si>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</si>
  <si>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</si>
  <si>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</si>
  <si>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</si>
  <si>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</si>
  <si>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</si>
  <si>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</si>
  <si>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</si>
  <si>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</si>
  <si>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</si>
  <si>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</si>
  <si>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</si>
  <si>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</si>
  <si>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</si>
  <si>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</si>
  <si>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</si>
  <si>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</si>
  <si>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</si>
  <si>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</si>
  <si>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</si>
  <si>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</si>
  <si>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</si>
  <si>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</si>
  <si>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</si>
  <si>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</si>
  <si>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</si>
  <si>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</si>
  <si>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</si>
  <si>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</si>
  <si>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</si>
  <si>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</si>
  <si>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</si>
  <si>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</si>
  <si>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</si>
  <si>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</si>
  <si>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</si>
  <si>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</si>
  <si>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</si>
  <si>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</si>
  <si>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</si>
  <si>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</si>
  <si>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</si>
  <si>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</si>
  <si>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</si>
  <si>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</si>
  <si>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</si>
  <si>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</si>
  <si>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</si>
  <si>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</si>
  <si>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</si>
  <si>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</si>
  <si>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</si>
  <si>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</si>
  <si>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</si>
  <si>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</si>
  <si>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</si>
  <si>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</si>
  <si>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</si>
  <si>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</si>
  <si>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</si>
  <si>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</si>
  <si>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</si>
  <si>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</si>
  <si>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</si>
  <si>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</si>
  <si>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</si>
  <si>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</si>
  <si>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</si>
  <si>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</si>
  <si>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</si>
  <si>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</si>
  <si>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</si>
  <si>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</si>
  <si>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</si>
  <si>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</si>
  <si>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</si>
  <si>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</si>
  <si>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</si>
  <si>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</si>
  <si>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</si>
  <si>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</si>
  <si>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</si>
  <si>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</si>
  <si>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</si>
  <si>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</si>
  <si>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</si>
  <si>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</si>
  <si>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</si>
  <si>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</si>
  <si>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</si>
  <si>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</si>
  <si>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</si>
  <si>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</si>
  <si>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</si>
  <si>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</si>
  <si>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</si>
  <si>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</si>
  <si>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</si>
  <si>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</si>
  <si>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</si>
  <si>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</si>
  <si>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</si>
  <si>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</si>
  <si>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</si>
  <si>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</si>
  <si>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</si>
  <si>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</si>
  <si>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</si>
  <si>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</si>
  <si>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</si>
  <si>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</si>
  <si>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</si>
  <si>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</si>
  <si>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</si>
  <si>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</si>
  <si>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</si>
  <si>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</si>
  <si>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</si>
  <si>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</si>
  <si>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</si>
  <si>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</si>
  <si>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</si>
  <si>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</si>
  <si>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</si>
  <si>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</si>
  <si>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</si>
  <si>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</si>
  <si>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</si>
  <si>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</si>
  <si>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</si>
  <si>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</si>
  <si>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</si>
  <si>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</si>
  <si>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</si>
  <si>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</si>
  <si>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</si>
  <si>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</si>
  <si>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</si>
  <si>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</si>
  <si>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</si>
  <si>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</si>
  <si>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</si>
  <si>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</si>
  <si>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</si>
  <si>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</si>
  <si>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</si>
  <si>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</si>
  <si>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</si>
  <si>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</si>
  <si>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</si>
  <si>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</si>
  <si>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</si>
  <si>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</si>
  <si>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</si>
  <si>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</si>
  <si>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</si>
  <si>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</si>
  <si>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</si>
  <si>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</si>
  <si>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</si>
  <si>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</si>
  <si>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</si>
  <si>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</si>
  <si>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</si>
  <si>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</si>
  <si>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</si>
  <si>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</si>
  <si>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</si>
  <si>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</si>
  <si>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</si>
  <si>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</si>
  <si>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</si>
  <si>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</si>
  <si>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</si>
  <si>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</si>
  <si>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</si>
  <si>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</si>
  <si>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</si>
  <si>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GRAD OPATIJA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</si>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</sst>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27307009.59</v>
      </c>
      <c r="D2" s="7">
        <f>'PR-RAS'!E6</f>
        <v>30812076.73</v>
      </c>
      <c r="E2" s="7">
        <v>0</v>
      </c>
      <c r="F2" s="7">
        <v>0</v>
      </c>
      <c r="G2" s="8">
        <f t="shared" ref="G2:G274" si="0">(B2/1000)*(C2*1+D2*2)</f>
        <v>88931.163050000003</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14046006.519999998</v>
      </c>
      <c r="D3" s="2">
        <f>'PR-RAS'!E7</f>
        <v>15487907.830000002</v>
      </c>
      <c r="E3" s="2">
        <v>0</v>
      </c>
      <c r="F3" s="2">
        <v>0</v>
      </c>
      <c r="G3" s="3">
        <f t="shared" si="0"/>
        <v>90043.644360000006</v>
      </c>
      <c r="H3" s="3">
        <f t="shared" si="1"/>
        <v>0.65000000037252903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10488581.959999997</v>
      </c>
      <c r="D4" s="2">
        <f>'PR-RAS'!E8</f>
        <v>11906975.930000002</v>
      </c>
      <c r="E4" s="2">
        <v>0</v>
      </c>
      <c r="F4" s="2">
        <v>0</v>
      </c>
      <c r="G4" s="3">
        <f t="shared" si="0"/>
        <v>102907.60146000001</v>
      </c>
      <c r="H4" s="3">
        <f t="shared" si="1"/>
        <v>0.1100000012665987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6411000.8899999997</v>
      </c>
      <c r="D5" s="2">
        <f>'PR-RAS'!E9</f>
        <v>7524326.3600000003</v>
      </c>
      <c r="E5" s="2">
        <v>0</v>
      </c>
      <c r="F5" s="2">
        <v>0</v>
      </c>
      <c r="G5" s="3">
        <f t="shared" si="0"/>
        <v>85838.614440000005</v>
      </c>
      <c r="H5" s="3">
        <f t="shared" si="1"/>
        <v>0.47000000067055225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1102581.21</v>
      </c>
      <c r="D6" s="2">
        <f>'PR-RAS'!E10</f>
        <v>871496.18</v>
      </c>
      <c r="E6" s="2">
        <v>0</v>
      </c>
      <c r="F6" s="2">
        <v>0</v>
      </c>
      <c r="G6" s="3">
        <f t="shared" si="0"/>
        <v>14227.867850000002</v>
      </c>
      <c r="H6" s="3">
        <f t="shared" si="1"/>
        <v>0.39000000001396984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600773.16</v>
      </c>
      <c r="D7" s="2">
        <f>'PR-RAS'!E11</f>
        <v>864421.91</v>
      </c>
      <c r="E7" s="2">
        <v>0</v>
      </c>
      <c r="F7" s="2">
        <v>0</v>
      </c>
      <c r="G7" s="3">
        <f t="shared" si="0"/>
        <v>13977.701880000001</v>
      </c>
      <c r="H7" s="3">
        <f t="shared" si="1"/>
        <v>0.25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2256980.5499999998</v>
      </c>
      <c r="D8" s="2">
        <f>'PR-RAS'!E12</f>
        <v>2879915.31</v>
      </c>
      <c r="E8" s="2">
        <v>0</v>
      </c>
      <c r="F8" s="2">
        <v>0</v>
      </c>
      <c r="G8" s="3">
        <f t="shared" si="0"/>
        <v>56117.678189999999</v>
      </c>
      <c r="H8" s="3">
        <f t="shared" si="1"/>
        <v>0.76000000024214387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579939.93000000005</v>
      </c>
      <c r="D9" s="2">
        <f>'PR-RAS'!E13</f>
        <v>511692.79</v>
      </c>
      <c r="E9" s="2">
        <v>0</v>
      </c>
      <c r="F9" s="2">
        <v>0</v>
      </c>
      <c r="G9" s="3">
        <f t="shared" si="0"/>
        <v>12826.604080000001</v>
      </c>
      <c r="H9" s="3">
        <f t="shared" si="1"/>
        <v>0.27999999996973202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124822.1</v>
      </c>
      <c r="D10" s="2">
        <f>'PR-RAS'!E14</f>
        <v>0</v>
      </c>
      <c r="E10" s="2">
        <v>0</v>
      </c>
      <c r="F10" s="2">
        <v>0</v>
      </c>
      <c r="G10" s="3">
        <f t="shared" si="0"/>
        <v>1123.3988999999999</v>
      </c>
      <c r="H10" s="3">
        <f t="shared" si="1"/>
        <v>0.10000000000582077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587515.88</v>
      </c>
      <c r="D11" s="2">
        <f>'PR-RAS'!E15</f>
        <v>744876.62</v>
      </c>
      <c r="E11" s="2">
        <v>0</v>
      </c>
      <c r="F11" s="2">
        <v>0</v>
      </c>
      <c r="G11" s="3">
        <f t="shared" si="0"/>
        <v>20772.691200000001</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3291030.96</v>
      </c>
      <c r="D19" s="2">
        <f>'PR-RAS'!E23</f>
        <v>3303375.2199999997</v>
      </c>
      <c r="E19" s="2">
        <v>0</v>
      </c>
      <c r="F19" s="2">
        <v>0</v>
      </c>
      <c r="G19" s="3">
        <f t="shared" si="0"/>
        <v>178160.06519999995</v>
      </c>
      <c r="H19" s="3">
        <f t="shared" si="1"/>
        <v>0.25999999977648258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790477.98</v>
      </c>
      <c r="D20" s="2">
        <f>'PR-RAS'!E24</f>
        <v>837204.13</v>
      </c>
      <c r="E20" s="2">
        <v>0</v>
      </c>
      <c r="F20" s="2">
        <v>0</v>
      </c>
      <c r="G20" s="3">
        <f t="shared" si="0"/>
        <v>46832.838560000004</v>
      </c>
      <c r="H20" s="3">
        <f t="shared" si="1"/>
        <v>0.15000000002328306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2500552.98</v>
      </c>
      <c r="D23" s="2">
        <f>'PR-RAS'!E27</f>
        <v>2466171.09</v>
      </c>
      <c r="E23" s="2">
        <v>0</v>
      </c>
      <c r="F23" s="2">
        <v>0</v>
      </c>
      <c r="G23" s="3">
        <f t="shared" si="0"/>
        <v>163523.69352</v>
      </c>
      <c r="H23" s="3">
        <f t="shared" si="1"/>
        <v>0.10999999986961484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266393.59999999998</v>
      </c>
      <c r="D25" s="2">
        <f>'PR-RAS'!E29</f>
        <v>277556.68</v>
      </c>
      <c r="E25" s="2">
        <v>0</v>
      </c>
      <c r="F25" s="2">
        <v>0</v>
      </c>
      <c r="G25" s="3">
        <f t="shared" si="0"/>
        <v>19716.16704</v>
      </c>
      <c r="H25" s="3">
        <f t="shared" si="1"/>
        <v>0.72000000003026798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266393.59999999998</v>
      </c>
      <c r="D27" s="2">
        <f>'PR-RAS'!E31</f>
        <v>277540.82</v>
      </c>
      <c r="E27" s="2">
        <v>0</v>
      </c>
      <c r="F27" s="2">
        <v>0</v>
      </c>
      <c r="G27" s="3">
        <f t="shared" si="0"/>
        <v>21358.356239999997</v>
      </c>
      <c r="H27" s="3">
        <f t="shared" si="1"/>
        <v>0.58000000001629815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15.86</v>
      </c>
      <c r="E29" s="2">
        <v>0</v>
      </c>
      <c r="F29" s="2">
        <v>0</v>
      </c>
      <c r="G29" s="3">
        <f t="shared" si="0"/>
        <v>0.88815999999999995</v>
      </c>
      <c r="H29" s="3">
        <f t="shared" si="1"/>
        <v>0.14000000000000057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4914908.28</v>
      </c>
      <c r="D45" s="2">
        <f>'PR-RAS'!E49</f>
        <v>6009316.9100000001</v>
      </c>
      <c r="E45" s="2">
        <v>0</v>
      </c>
      <c r="F45" s="2">
        <v>0</v>
      </c>
      <c r="G45" s="3">
        <f t="shared" si="0"/>
        <v>745075.85239999997</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1360046.0800000001</v>
      </c>
      <c r="D54" s="2">
        <f>'PR-RAS'!E58</f>
        <v>726883.8</v>
      </c>
      <c r="E54" s="2">
        <v>0</v>
      </c>
      <c r="F54" s="2">
        <v>0</v>
      </c>
      <c r="G54" s="3">
        <f t="shared" si="0"/>
        <v>149132.12504000001</v>
      </c>
      <c r="H54" s="3">
        <f t="shared" si="1"/>
        <v>0.28000000002793968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1097005.05</v>
      </c>
      <c r="D55" s="2">
        <f>'PR-RAS'!E59</f>
        <v>410476.42</v>
      </c>
      <c r="E55" s="2">
        <v>0</v>
      </c>
      <c r="F55" s="2">
        <v>0</v>
      </c>
      <c r="G55" s="3">
        <f t="shared" si="0"/>
        <v>103569.72606</v>
      </c>
      <c r="H55" s="3">
        <f t="shared" si="1"/>
        <v>0.47000000003026798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263041.03000000003</v>
      </c>
      <c r="D56" s="2">
        <f>'PR-RAS'!E60</f>
        <v>316407.38</v>
      </c>
      <c r="E56" s="2">
        <v>0</v>
      </c>
      <c r="F56" s="2">
        <v>0</v>
      </c>
      <c r="G56" s="3">
        <f t="shared" si="0"/>
        <v>49272.068449999999</v>
      </c>
      <c r="H56" s="3">
        <f t="shared" si="1"/>
        <v>0.41000000003259629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24055.5</v>
      </c>
      <c r="D57" s="2">
        <f>'PR-RAS'!E61</f>
        <v>138576.09</v>
      </c>
      <c r="E57" s="2">
        <v>0</v>
      </c>
      <c r="F57" s="2">
        <v>0</v>
      </c>
      <c r="G57" s="3">
        <f t="shared" si="0"/>
        <v>16867.630079999999</v>
      </c>
      <c r="H57" s="3">
        <f t="shared" si="1"/>
        <v>0.58999999999650754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138576.09</v>
      </c>
      <c r="E58" s="2">
        <v>0</v>
      </c>
      <c r="F58" s="2">
        <v>0</v>
      </c>
      <c r="G58" s="3">
        <f t="shared" si="0"/>
        <v>15797.67426</v>
      </c>
      <c r="H58" s="3">
        <f t="shared" si="1"/>
        <v>8.999999999650754E-2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24055.5</v>
      </c>
      <c r="D59" s="2">
        <f>'PR-RAS'!E63</f>
        <v>0</v>
      </c>
      <c r="E59" s="2">
        <v>0</v>
      </c>
      <c r="F59" s="2">
        <v>0</v>
      </c>
      <c r="G59" s="3">
        <f t="shared" si="0"/>
        <v>1395.2190000000001</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198225.48</v>
      </c>
      <c r="D60" s="2">
        <f>'PR-RAS'!E64</f>
        <v>203202.69</v>
      </c>
      <c r="E60" s="2">
        <v>0</v>
      </c>
      <c r="F60" s="2">
        <v>0</v>
      </c>
      <c r="G60" s="3">
        <f t="shared" si="0"/>
        <v>35673.220739999997</v>
      </c>
      <c r="H60" s="3">
        <f t="shared" si="1"/>
        <v>0.79000000000814907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198225.48</v>
      </c>
      <c r="D61" s="2">
        <f>'PR-RAS'!E65</f>
        <v>203202.69</v>
      </c>
      <c r="E61" s="2">
        <v>0</v>
      </c>
      <c r="F61" s="2">
        <v>0</v>
      </c>
      <c r="G61" s="3">
        <f t="shared" si="0"/>
        <v>36277.851599999995</v>
      </c>
      <c r="H61" s="3">
        <f t="shared" si="1"/>
        <v>0.79000000000814907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2897201.78</v>
      </c>
      <c r="D64" s="2">
        <f>'PR-RAS'!E68</f>
        <v>4095572.82</v>
      </c>
      <c r="E64" s="2">
        <v>0</v>
      </c>
      <c r="F64" s="2">
        <v>0</v>
      </c>
      <c r="G64" s="3">
        <f t="shared" si="0"/>
        <v>698565.88746</v>
      </c>
      <c r="H64" s="3">
        <f t="shared" si="1"/>
        <v>0.40000000037252903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2809894.4</v>
      </c>
      <c r="D65" s="2">
        <f>'PR-RAS'!E69</f>
        <v>3985847.69</v>
      </c>
      <c r="E65" s="2">
        <v>0</v>
      </c>
      <c r="F65" s="2">
        <v>0</v>
      </c>
      <c r="G65" s="3">
        <f t="shared" si="0"/>
        <v>690021.74592000002</v>
      </c>
      <c r="H65" s="3">
        <f t="shared" si="1"/>
        <v>0.7099999999627471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87307.38</v>
      </c>
      <c r="D66" s="2">
        <f>'PR-RAS'!E70</f>
        <v>109725.13</v>
      </c>
      <c r="E66" s="2">
        <v>0</v>
      </c>
      <c r="F66" s="2">
        <v>0</v>
      </c>
      <c r="G66" s="3">
        <f t="shared" si="0"/>
        <v>19939.246600000002</v>
      </c>
      <c r="H66" s="3">
        <f t="shared" si="1"/>
        <v>0.51000000000931323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435379.44</v>
      </c>
      <c r="D70" s="2">
        <f>'PR-RAS'!E74</f>
        <v>845081.51</v>
      </c>
      <c r="E70" s="2">
        <v>0</v>
      </c>
      <c r="F70" s="2">
        <v>0</v>
      </c>
      <c r="G70" s="3">
        <f t="shared" si="0"/>
        <v>146662.42974000002</v>
      </c>
      <c r="H70" s="3">
        <f t="shared" si="1"/>
        <v>0.92999999999301508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85204.75</v>
      </c>
      <c r="D71" s="2">
        <f>'PR-RAS'!E75</f>
        <v>761431.51</v>
      </c>
      <c r="E71" s="2">
        <v>0</v>
      </c>
      <c r="F71" s="2">
        <v>0</v>
      </c>
      <c r="G71" s="3">
        <f t="shared" si="0"/>
        <v>112564.74390000002</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350174.69</v>
      </c>
      <c r="D72" s="2">
        <f>'PR-RAS'!E76</f>
        <v>83650</v>
      </c>
      <c r="E72" s="2">
        <v>0</v>
      </c>
      <c r="F72" s="2">
        <v>0</v>
      </c>
      <c r="G72" s="3">
        <f t="shared" si="0"/>
        <v>36740.702989999998</v>
      </c>
      <c r="H72" s="3">
        <f t="shared" si="1"/>
        <v>0.30999999999767169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2631945.9599999995</v>
      </c>
      <c r="D78" s="2">
        <f>'PR-RAS'!E82</f>
        <v>3016819.65</v>
      </c>
      <c r="E78" s="2">
        <v>0</v>
      </c>
      <c r="F78" s="2">
        <v>0</v>
      </c>
      <c r="G78" s="3">
        <f t="shared" si="0"/>
        <v>667250.06501999998</v>
      </c>
      <c r="H78" s="3">
        <f t="shared" si="1"/>
        <v>0.39000000059604645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270703.35999999999</v>
      </c>
      <c r="D79" s="2">
        <f>'PR-RAS'!E83</f>
        <v>577019.71</v>
      </c>
      <c r="E79" s="2">
        <v>0</v>
      </c>
      <c r="F79" s="2">
        <v>0</v>
      </c>
      <c r="G79" s="3">
        <f t="shared" si="0"/>
        <v>111129.93683999998</v>
      </c>
      <c r="H79" s="3">
        <f t="shared" si="1"/>
        <v>0.65000000002328306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214419.92</v>
      </c>
      <c r="D81" s="2">
        <f>'PR-RAS'!E85</f>
        <v>126151.25</v>
      </c>
      <c r="E81" s="2">
        <v>0</v>
      </c>
      <c r="F81" s="2">
        <v>0</v>
      </c>
      <c r="G81" s="3">
        <f t="shared" si="0"/>
        <v>37337.793600000005</v>
      </c>
      <c r="H81" s="3">
        <f t="shared" si="1"/>
        <v>0.32999999998719431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56283.44</v>
      </c>
      <c r="D82" s="2">
        <f>'PR-RAS'!E86</f>
        <v>35015.410000000003</v>
      </c>
      <c r="E82" s="2">
        <v>0</v>
      </c>
      <c r="F82" s="2">
        <v>0</v>
      </c>
      <c r="G82" s="3">
        <f t="shared" si="0"/>
        <v>10231.45506</v>
      </c>
      <c r="H82" s="3">
        <f t="shared" si="1"/>
        <v>0.85000000000582077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415853.05</v>
      </c>
      <c r="E85" s="2">
        <v>0</v>
      </c>
      <c r="F85" s="2">
        <v>0</v>
      </c>
      <c r="G85" s="3">
        <f t="shared" si="0"/>
        <v>69863.312399999995</v>
      </c>
      <c r="H85" s="3">
        <f t="shared" si="1"/>
        <v>4.9999999988358468E-2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2361242.5999999996</v>
      </c>
      <c r="D87" s="2">
        <f>'PR-RAS'!E91</f>
        <v>2439799.94</v>
      </c>
      <c r="E87" s="2">
        <v>0</v>
      </c>
      <c r="F87" s="2">
        <v>0</v>
      </c>
      <c r="G87" s="3">
        <f t="shared" si="0"/>
        <v>622712.4532799999</v>
      </c>
      <c r="H87" s="3">
        <f t="shared" si="1"/>
        <v>0.46000000042840838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159513.53</v>
      </c>
      <c r="D88" s="2">
        <f>'PR-RAS'!E92</f>
        <v>177918.58</v>
      </c>
      <c r="E88" s="2">
        <v>0</v>
      </c>
      <c r="F88" s="2">
        <v>0</v>
      </c>
      <c r="G88" s="3">
        <f t="shared" si="0"/>
        <v>44835.51002999999</v>
      </c>
      <c r="H88" s="3">
        <f t="shared" si="1"/>
        <v>0.89000000001396984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1560796.2</v>
      </c>
      <c r="D89" s="2">
        <f>'PR-RAS'!E93</f>
        <v>1749000.8</v>
      </c>
      <c r="E89" s="2">
        <v>0</v>
      </c>
      <c r="F89" s="2">
        <v>0</v>
      </c>
      <c r="G89" s="3">
        <f t="shared" si="0"/>
        <v>445174.20639999997</v>
      </c>
      <c r="H89" s="3">
        <f t="shared" si="1"/>
        <v>0.39999999990686774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521125.38</v>
      </c>
      <c r="D90" s="2">
        <f>'PR-RAS'!E94</f>
        <v>420595.87</v>
      </c>
      <c r="E90" s="2">
        <v>0</v>
      </c>
      <c r="F90" s="2">
        <v>0</v>
      </c>
      <c r="G90" s="3">
        <f t="shared" si="0"/>
        <v>121246.22368000001</v>
      </c>
      <c r="H90" s="3">
        <f t="shared" si="1"/>
        <v>0.51000000000931323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115396.26</v>
      </c>
      <c r="D91" s="2">
        <f>'PR-RAS'!E95</f>
        <v>91346.91</v>
      </c>
      <c r="E91" s="2">
        <v>0</v>
      </c>
      <c r="F91" s="2">
        <v>0</v>
      </c>
      <c r="G91" s="3">
        <f t="shared" si="0"/>
        <v>26828.107200000002</v>
      </c>
      <c r="H91" s="3">
        <f t="shared" si="1"/>
        <v>0.34999999999126885</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4411.2299999999996</v>
      </c>
      <c r="D93" s="2">
        <f>'PR-RAS'!E97</f>
        <v>937.78</v>
      </c>
      <c r="E93" s="2">
        <v>0</v>
      </c>
      <c r="F93" s="2">
        <v>0</v>
      </c>
      <c r="G93" s="3">
        <f t="shared" si="0"/>
        <v>578.38467999999989</v>
      </c>
      <c r="H93" s="3">
        <f t="shared" si="1"/>
        <v>0.44999999999959073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4505899.17</v>
      </c>
      <c r="D102" s="2">
        <f>'PR-RAS'!E106</f>
        <v>4914953.8600000003</v>
      </c>
      <c r="E102" s="2">
        <v>0</v>
      </c>
      <c r="F102" s="2">
        <v>0</v>
      </c>
      <c r="G102" s="3">
        <f t="shared" si="0"/>
        <v>1447916.4958900001</v>
      </c>
      <c r="H102" s="3">
        <f t="shared" si="1"/>
        <v>0.30999999959021807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410625.81</v>
      </c>
      <c r="D103" s="2">
        <f>'PR-RAS'!E107</f>
        <v>412930.93</v>
      </c>
      <c r="E103" s="2">
        <v>0</v>
      </c>
      <c r="F103" s="2">
        <v>0</v>
      </c>
      <c r="G103" s="3">
        <f t="shared" si="0"/>
        <v>126121.74233999998</v>
      </c>
      <c r="H103" s="3">
        <f t="shared" si="1"/>
        <v>0.26000000000931323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19951.88</v>
      </c>
      <c r="D105" s="2">
        <f>'PR-RAS'!E109</f>
        <v>16008.07</v>
      </c>
      <c r="E105" s="2">
        <v>0</v>
      </c>
      <c r="F105" s="2">
        <v>0</v>
      </c>
      <c r="G105" s="3">
        <f t="shared" si="0"/>
        <v>5404.6740799999998</v>
      </c>
      <c r="H105" s="3">
        <f t="shared" si="1"/>
        <v>0.18999999999869033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390673.93</v>
      </c>
      <c r="D107" s="2">
        <f>'PR-RAS'!E111</f>
        <v>396922.86</v>
      </c>
      <c r="E107" s="2">
        <v>0</v>
      </c>
      <c r="F107" s="2">
        <v>0</v>
      </c>
      <c r="G107" s="3">
        <f t="shared" si="0"/>
        <v>125559.08289999998</v>
      </c>
      <c r="H107" s="3">
        <f t="shared" si="1"/>
        <v>0.21000000002095476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679653.84</v>
      </c>
      <c r="D108" s="2">
        <f>'PR-RAS'!E112</f>
        <v>633633.72000000009</v>
      </c>
      <c r="E108" s="2">
        <v>0</v>
      </c>
      <c r="F108" s="2">
        <v>0</v>
      </c>
      <c r="G108" s="3">
        <f t="shared" si="0"/>
        <v>208320.57696000003</v>
      </c>
      <c r="H108" s="3">
        <f t="shared" si="1"/>
        <v>0.43999999994412065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21609.85</v>
      </c>
      <c r="D111" s="2">
        <f>'PR-RAS'!E115</f>
        <v>17779.93</v>
      </c>
      <c r="E111" s="2">
        <v>0</v>
      </c>
      <c r="F111" s="2">
        <v>0</v>
      </c>
      <c r="G111" s="3">
        <f t="shared" si="0"/>
        <v>6288.6680999999999</v>
      </c>
      <c r="H111" s="3">
        <f t="shared" si="1"/>
        <v>0.22000000000116415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658043.99</v>
      </c>
      <c r="D113" s="2">
        <f>'PR-RAS'!E117</f>
        <v>615853.79</v>
      </c>
      <c r="E113" s="2">
        <v>0</v>
      </c>
      <c r="F113" s="2">
        <v>0</v>
      </c>
      <c r="G113" s="3">
        <f t="shared" si="0"/>
        <v>211652.17584000001</v>
      </c>
      <c r="H113" s="3">
        <f t="shared" si="1"/>
        <v>0.21999999997206032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3415619.52</v>
      </c>
      <c r="D116" s="2">
        <f>'PR-RAS'!E120</f>
        <v>3868389.21</v>
      </c>
      <c r="E116" s="2">
        <v>0</v>
      </c>
      <c r="F116" s="2">
        <v>0</v>
      </c>
      <c r="G116" s="3">
        <f t="shared" si="0"/>
        <v>1282525.7631000001</v>
      </c>
      <c r="H116" s="3">
        <f t="shared" si="1"/>
        <v>0.68999999994412065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730532.19</v>
      </c>
      <c r="D117" s="2">
        <f>'PR-RAS'!E121</f>
        <v>1190050.02</v>
      </c>
      <c r="E117" s="2">
        <v>0</v>
      </c>
      <c r="F117" s="2">
        <v>0</v>
      </c>
      <c r="G117" s="3">
        <f t="shared" si="0"/>
        <v>360833.33868000004</v>
      </c>
      <c r="H117" s="3">
        <f t="shared" si="1"/>
        <v>0.2099999999627471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2685087.33</v>
      </c>
      <c r="D118" s="2">
        <f>'PR-RAS'!E122</f>
        <v>2678339.19</v>
      </c>
      <c r="E118" s="2">
        <v>0</v>
      </c>
      <c r="F118" s="2">
        <v>0</v>
      </c>
      <c r="G118" s="3">
        <f t="shared" si="0"/>
        <v>940886.58807000006</v>
      </c>
      <c r="H118" s="3">
        <f t="shared" si="1"/>
        <v>0.52000000001862645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1024484.76</v>
      </c>
      <c r="D121" s="2">
        <f>'PR-RAS'!E125</f>
        <v>1213172.3</v>
      </c>
      <c r="E121" s="2">
        <v>0</v>
      </c>
      <c r="F121" s="2">
        <v>0</v>
      </c>
      <c r="G121" s="3">
        <f t="shared" si="0"/>
        <v>414099.5232</v>
      </c>
      <c r="H121" s="3">
        <f t="shared" si="1"/>
        <v>0.5400000000372529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794645.54</v>
      </c>
      <c r="D122" s="2">
        <f>'PR-RAS'!E126</f>
        <v>712133.64</v>
      </c>
      <c r="E122" s="2">
        <v>0</v>
      </c>
      <c r="F122" s="2">
        <v>0</v>
      </c>
      <c r="G122" s="3">
        <f t="shared" si="0"/>
        <v>268488.45122000005</v>
      </c>
      <c r="H122" s="3">
        <f t="shared" si="1"/>
        <v>0.81999999994877726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3654.14</v>
      </c>
      <c r="D123" s="2">
        <f>'PR-RAS'!E127</f>
        <v>1186.02</v>
      </c>
      <c r="E123" s="2">
        <v>0</v>
      </c>
      <c r="F123" s="2">
        <v>0</v>
      </c>
      <c r="G123" s="3">
        <f t="shared" si="0"/>
        <v>735.19396000000006</v>
      </c>
      <c r="H123" s="3">
        <f t="shared" si="1"/>
        <v>0.15999999999985448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790991.4</v>
      </c>
      <c r="D124" s="2">
        <f>'PR-RAS'!E128</f>
        <v>710947.62</v>
      </c>
      <c r="E124" s="2">
        <v>0</v>
      </c>
      <c r="F124" s="2">
        <v>0</v>
      </c>
      <c r="G124" s="3">
        <f t="shared" si="0"/>
        <v>272185.05671999999</v>
      </c>
      <c r="H124" s="3">
        <f t="shared" si="1"/>
        <v>0.78000000002793968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229839.22</v>
      </c>
      <c r="D125" s="2">
        <f>'PR-RAS'!E129</f>
        <v>501038.66000000003</v>
      </c>
      <c r="E125" s="2">
        <v>0</v>
      </c>
      <c r="F125" s="2">
        <v>0</v>
      </c>
      <c r="G125" s="3">
        <f t="shared" si="0"/>
        <v>152757.65096</v>
      </c>
      <c r="H125" s="3">
        <f t="shared" si="1"/>
        <v>0.55999999996856786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145335.6</v>
      </c>
      <c r="D126" s="2">
        <f>'PR-RAS'!E130</f>
        <v>61056.03</v>
      </c>
      <c r="E126" s="2">
        <v>0</v>
      </c>
      <c r="F126" s="2">
        <v>0</v>
      </c>
      <c r="G126" s="3">
        <f t="shared" si="0"/>
        <v>33430.957500000004</v>
      </c>
      <c r="H126" s="3">
        <f t="shared" si="1"/>
        <v>0.42999999999301508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84503.62</v>
      </c>
      <c r="D127" s="2">
        <f>'PR-RAS'!E131</f>
        <v>439982.63</v>
      </c>
      <c r="E127" s="2">
        <v>0</v>
      </c>
      <c r="F127" s="2">
        <v>0</v>
      </c>
      <c r="G127" s="3">
        <f t="shared" si="0"/>
        <v>121523.07888</v>
      </c>
      <c r="H127" s="3">
        <f t="shared" si="1"/>
        <v>0.75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183764.9</v>
      </c>
      <c r="D136" s="2">
        <f>'PR-RAS'!E140</f>
        <v>169906.18000000002</v>
      </c>
      <c r="E136" s="2">
        <v>0</v>
      </c>
      <c r="F136" s="2">
        <v>0</v>
      </c>
      <c r="G136" s="3">
        <f t="shared" si="0"/>
        <v>70682.930100000012</v>
      </c>
      <c r="H136" s="3">
        <f t="shared" si="1"/>
        <v>0.28000000002793968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159648.57999999999</v>
      </c>
      <c r="D137" s="2">
        <f>'PR-RAS'!E141</f>
        <v>138227.46000000002</v>
      </c>
      <c r="E137" s="2">
        <v>0</v>
      </c>
      <c r="F137" s="2">
        <v>0</v>
      </c>
      <c r="G137" s="3">
        <f t="shared" si="0"/>
        <v>59310.076000000001</v>
      </c>
      <c r="H137" s="3">
        <f t="shared" si="1"/>
        <v>0.88000000003376044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4385.93</v>
      </c>
      <c r="D145" s="2">
        <f>'PR-RAS'!E149</f>
        <v>6559.51</v>
      </c>
      <c r="E145" s="2">
        <v>0</v>
      </c>
      <c r="F145" s="2">
        <v>0</v>
      </c>
      <c r="G145" s="3">
        <f t="shared" si="0"/>
        <v>2520.7127999999998</v>
      </c>
      <c r="H145" s="3">
        <f t="shared" si="1"/>
        <v>0.55999999999949068</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155262.65</v>
      </c>
      <c r="D146" s="2">
        <f>'PR-RAS'!E150</f>
        <v>131667.95000000001</v>
      </c>
      <c r="E146" s="2">
        <v>0</v>
      </c>
      <c r="F146" s="2">
        <v>0</v>
      </c>
      <c r="G146" s="3">
        <f t="shared" si="0"/>
        <v>60696.789750000004</v>
      </c>
      <c r="H146" s="3">
        <f t="shared" si="1"/>
        <v>0.39999999999417923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24116.32</v>
      </c>
      <c r="D147" s="2">
        <f>'PR-RAS'!E151</f>
        <v>31678.720000000001</v>
      </c>
      <c r="E147" s="2">
        <v>0</v>
      </c>
      <c r="F147" s="2">
        <v>0</v>
      </c>
      <c r="G147" s="3">
        <f t="shared" si="0"/>
        <v>12771.168960000001</v>
      </c>
      <c r="H147" s="3">
        <f t="shared" si="1"/>
        <v>0.59999999999854481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25800502.879999999</v>
      </c>
      <c r="D148" s="2">
        <f>'PR-RAS'!E152</f>
        <v>30400811.689999998</v>
      </c>
      <c r="E148" s="2">
        <v>0</v>
      </c>
      <c r="F148" s="2">
        <v>0</v>
      </c>
      <c r="G148" s="3">
        <f t="shared" si="0"/>
        <v>12730512.560219998</v>
      </c>
      <c r="H148" s="3">
        <f t="shared" si="1"/>
        <v>0.43000000342726707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9471277.1699999999</v>
      </c>
      <c r="D149" s="2">
        <f>'PR-RAS'!E153</f>
        <v>11455009.499999996</v>
      </c>
      <c r="E149" s="2">
        <v>0</v>
      </c>
      <c r="F149" s="2">
        <v>0</v>
      </c>
      <c r="G149" s="3">
        <f t="shared" si="0"/>
        <v>4792431.833159999</v>
      </c>
      <c r="H149" s="3">
        <f t="shared" si="1"/>
        <v>0.67000000365078449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7347981.9900000002</v>
      </c>
      <c r="D150" s="2">
        <f>'PR-RAS'!E154</f>
        <v>8941461.0199999977</v>
      </c>
      <c r="E150" s="2">
        <v>0</v>
      </c>
      <c r="F150" s="2">
        <v>0</v>
      </c>
      <c r="G150" s="3">
        <f t="shared" si="0"/>
        <v>3759404.7004699991</v>
      </c>
      <c r="H150" s="3">
        <f t="shared" si="1"/>
        <v>2.9999997466802597E-2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7270421.6399999997</v>
      </c>
      <c r="D151" s="2">
        <f>'PR-RAS'!E155</f>
        <v>8851263.1199999992</v>
      </c>
      <c r="E151" s="2">
        <v>0</v>
      </c>
      <c r="F151" s="2">
        <v>0</v>
      </c>
      <c r="G151" s="3">
        <f t="shared" si="0"/>
        <v>3745942.1819999996</v>
      </c>
      <c r="H151" s="3">
        <f t="shared" si="1"/>
        <v>0.47999999951571226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74216.12</v>
      </c>
      <c r="D153" s="2">
        <f>'PR-RAS'!E157</f>
        <v>85301.45</v>
      </c>
      <c r="E153" s="2">
        <v>0</v>
      </c>
      <c r="F153" s="2">
        <v>0</v>
      </c>
      <c r="G153" s="3">
        <f t="shared" si="0"/>
        <v>37212.491040000001</v>
      </c>
      <c r="H153" s="3">
        <f t="shared" si="1"/>
        <v>0.569999999992433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3344.23</v>
      </c>
      <c r="D154" s="2">
        <f>'PR-RAS'!E158</f>
        <v>4896.45</v>
      </c>
      <c r="E154" s="2">
        <v>0</v>
      </c>
      <c r="F154" s="2">
        <v>0</v>
      </c>
      <c r="G154" s="3">
        <f t="shared" si="0"/>
        <v>2009.9808899999998</v>
      </c>
      <c r="H154" s="3">
        <f t="shared" si="1"/>
        <v>0.67999999999983629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859294.44</v>
      </c>
      <c r="D155" s="2">
        <f>'PR-RAS'!E159</f>
        <v>975948.69</v>
      </c>
      <c r="E155" s="2">
        <v>0</v>
      </c>
      <c r="F155" s="2">
        <v>0</v>
      </c>
      <c r="G155" s="3">
        <f t="shared" si="0"/>
        <v>432923.54027999996</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1264000.74</v>
      </c>
      <c r="D156" s="2">
        <f>'PR-RAS'!E160</f>
        <v>1537599.79</v>
      </c>
      <c r="E156" s="2">
        <v>0</v>
      </c>
      <c r="F156" s="2">
        <v>0</v>
      </c>
      <c r="G156" s="3">
        <f t="shared" si="0"/>
        <v>672576.04960000003</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89051.66</v>
      </c>
      <c r="D157" s="2">
        <f>'PR-RAS'!E161</f>
        <v>102007.88</v>
      </c>
      <c r="E157" s="2">
        <v>0</v>
      </c>
      <c r="F157" s="2">
        <v>0</v>
      </c>
      <c r="G157" s="3">
        <f t="shared" si="0"/>
        <v>45718.517520000009</v>
      </c>
      <c r="H157" s="3">
        <f t="shared" si="1"/>
        <v>0.45999999999185093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1174949.08</v>
      </c>
      <c r="D158" s="2">
        <f>'PR-RAS'!E162</f>
        <v>1435591.91</v>
      </c>
      <c r="E158" s="2">
        <v>0</v>
      </c>
      <c r="F158" s="2">
        <v>0</v>
      </c>
      <c r="G158" s="3">
        <f t="shared" si="0"/>
        <v>635242.86529999995</v>
      </c>
      <c r="H158" s="3">
        <f t="shared" si="1"/>
        <v>0.17000000015832484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11385536.720000001</v>
      </c>
      <c r="D160" s="2">
        <f>'PR-RAS'!E164</f>
        <v>12809648.01</v>
      </c>
      <c r="E160" s="2">
        <v>0</v>
      </c>
      <c r="F160" s="2">
        <v>0</v>
      </c>
      <c r="G160" s="3">
        <f t="shared" si="0"/>
        <v>5883768.4056600006</v>
      </c>
      <c r="H160" s="3">
        <f t="shared" si="1"/>
        <v>0.28999999910593033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271509.46000000002</v>
      </c>
      <c r="D161" s="2">
        <f>'PR-RAS'!E165</f>
        <v>311431.35000000003</v>
      </c>
      <c r="E161" s="2">
        <v>0</v>
      </c>
      <c r="F161" s="2">
        <v>0</v>
      </c>
      <c r="G161" s="3">
        <f t="shared" si="0"/>
        <v>143099.54560000004</v>
      </c>
      <c r="H161" s="3">
        <f t="shared" si="1"/>
        <v>0.81000000005587935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37708.1</v>
      </c>
      <c r="D162" s="2">
        <f>'PR-RAS'!E166</f>
        <v>33112.720000000001</v>
      </c>
      <c r="E162" s="2">
        <v>0</v>
      </c>
      <c r="F162" s="2">
        <v>0</v>
      </c>
      <c r="G162" s="3">
        <f t="shared" si="0"/>
        <v>16733.299940000001</v>
      </c>
      <c r="H162" s="3">
        <f t="shared" si="1"/>
        <v>0.37999999999738066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198837.29</v>
      </c>
      <c r="D163" s="2">
        <f>'PR-RAS'!E167</f>
        <v>241253.16</v>
      </c>
      <c r="E163" s="2">
        <v>0</v>
      </c>
      <c r="F163" s="2">
        <v>0</v>
      </c>
      <c r="G163" s="3">
        <f t="shared" si="0"/>
        <v>110377.66482000001</v>
      </c>
      <c r="H163" s="3">
        <f t="shared" si="1"/>
        <v>0.45000000001164153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28053.65</v>
      </c>
      <c r="D164" s="2">
        <f>'PR-RAS'!E168</f>
        <v>31718.77</v>
      </c>
      <c r="E164" s="2">
        <v>0</v>
      </c>
      <c r="F164" s="2">
        <v>0</v>
      </c>
      <c r="G164" s="3">
        <f t="shared" si="0"/>
        <v>14913.063970000001</v>
      </c>
      <c r="H164" s="3">
        <f t="shared" si="1"/>
        <v>0.57999999999810825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6910.42</v>
      </c>
      <c r="D165" s="2">
        <f>'PR-RAS'!E169</f>
        <v>5346.7</v>
      </c>
      <c r="E165" s="2">
        <v>0</v>
      </c>
      <c r="F165" s="2">
        <v>0</v>
      </c>
      <c r="G165" s="3">
        <f t="shared" si="0"/>
        <v>2887.02648</v>
      </c>
      <c r="H165" s="3">
        <f t="shared" si="1"/>
        <v>0.72000000000025466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1293413.5999999999</v>
      </c>
      <c r="D166" s="2">
        <f>'PR-RAS'!E170</f>
        <v>1337604.2299999997</v>
      </c>
      <c r="E166" s="2">
        <v>0</v>
      </c>
      <c r="F166" s="2">
        <v>0</v>
      </c>
      <c r="G166" s="3">
        <f t="shared" si="0"/>
        <v>654822.63989999995</v>
      </c>
      <c r="H166" s="3">
        <f t="shared" si="1"/>
        <v>0.62999999988824129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185431.06</v>
      </c>
      <c r="D167" s="2">
        <f>'PR-RAS'!E171</f>
        <v>199688.99</v>
      </c>
      <c r="E167" s="2">
        <v>0</v>
      </c>
      <c r="F167" s="2">
        <v>0</v>
      </c>
      <c r="G167" s="3">
        <f t="shared" si="0"/>
        <v>97078.300640000016</v>
      </c>
      <c r="H167" s="3">
        <f t="shared" si="1"/>
        <v>7.0000000006984919E-2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455549.16</v>
      </c>
      <c r="D168" s="2">
        <f>'PR-RAS'!E172</f>
        <v>452463.95</v>
      </c>
      <c r="E168" s="2">
        <v>0</v>
      </c>
      <c r="F168" s="2">
        <v>0</v>
      </c>
      <c r="G168" s="3">
        <f t="shared" si="0"/>
        <v>227199.66902000003</v>
      </c>
      <c r="H168" s="3">
        <f t="shared" si="1"/>
        <v>0.2099999999627471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466286.48</v>
      </c>
      <c r="D169" s="2">
        <f>'PR-RAS'!E173</f>
        <v>500509.15</v>
      </c>
      <c r="E169" s="2">
        <v>0</v>
      </c>
      <c r="F169" s="2">
        <v>0</v>
      </c>
      <c r="G169" s="3">
        <f t="shared" si="0"/>
        <v>246507.20304000002</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17681.22</v>
      </c>
      <c r="D170" s="2">
        <f>'PR-RAS'!E174</f>
        <v>19495.22</v>
      </c>
      <c r="E170" s="2">
        <v>0</v>
      </c>
      <c r="F170" s="2">
        <v>0</v>
      </c>
      <c r="G170" s="3">
        <f t="shared" si="0"/>
        <v>9577.5105400000011</v>
      </c>
      <c r="H170" s="3">
        <f t="shared" si="1"/>
        <v>0.44000000000232831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139354.41</v>
      </c>
      <c r="D171" s="2">
        <f>'PR-RAS'!E175</f>
        <v>119552.96000000001</v>
      </c>
      <c r="E171" s="2">
        <v>0</v>
      </c>
      <c r="F171" s="2">
        <v>0</v>
      </c>
      <c r="G171" s="3">
        <f t="shared" si="0"/>
        <v>64338.256100000006</v>
      </c>
      <c r="H171" s="3">
        <f t="shared" si="1"/>
        <v>0.44999999999708962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29111.27</v>
      </c>
      <c r="D173" s="2">
        <f>'PR-RAS'!E177</f>
        <v>45893.96</v>
      </c>
      <c r="E173" s="2">
        <v>0</v>
      </c>
      <c r="F173" s="2">
        <v>0</v>
      </c>
      <c r="G173" s="3">
        <f t="shared" si="0"/>
        <v>20794.660679999997</v>
      </c>
      <c r="H173" s="3">
        <f t="shared" si="1"/>
        <v>0.31000000000130967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9243823.4600000009</v>
      </c>
      <c r="D174" s="2">
        <f>'PR-RAS'!E178</f>
        <v>10470563.249999998</v>
      </c>
      <c r="E174" s="2">
        <v>0</v>
      </c>
      <c r="F174" s="2">
        <v>0</v>
      </c>
      <c r="G174" s="3">
        <f t="shared" si="0"/>
        <v>5221996.3430799991</v>
      </c>
      <c r="H174" s="3">
        <f t="shared" si="1"/>
        <v>0.70999999903142452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273529.49</v>
      </c>
      <c r="D175" s="2">
        <f>'PR-RAS'!E179</f>
        <v>304433.59999999998</v>
      </c>
      <c r="E175" s="2">
        <v>0</v>
      </c>
      <c r="F175" s="2">
        <v>0</v>
      </c>
      <c r="G175" s="3">
        <f t="shared" si="0"/>
        <v>153537.02405999997</v>
      </c>
      <c r="H175" s="3">
        <f t="shared" si="1"/>
        <v>0.89000000001396984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4504082.78</v>
      </c>
      <c r="D176" s="2">
        <f>'PR-RAS'!E180</f>
        <v>5445955.6399999997</v>
      </c>
      <c r="E176" s="2">
        <v>0</v>
      </c>
      <c r="F176" s="2">
        <v>0</v>
      </c>
      <c r="G176" s="3">
        <f t="shared" si="0"/>
        <v>2694298.9604999996</v>
      </c>
      <c r="H176" s="3">
        <f t="shared" si="1"/>
        <v>0.58000000007450581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260486.9</v>
      </c>
      <c r="D177" s="2">
        <f>'PR-RAS'!E181</f>
        <v>252513.95</v>
      </c>
      <c r="E177" s="2">
        <v>0</v>
      </c>
      <c r="F177" s="2">
        <v>0</v>
      </c>
      <c r="G177" s="3">
        <f t="shared" si="0"/>
        <v>134730.6048</v>
      </c>
      <c r="H177" s="3">
        <f t="shared" si="1"/>
        <v>0.14999999999417923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1269867.83</v>
      </c>
      <c r="D178" s="2">
        <f>'PR-RAS'!E182</f>
        <v>1299245.5900000001</v>
      </c>
      <c r="E178" s="2">
        <v>0</v>
      </c>
      <c r="F178" s="2">
        <v>0</v>
      </c>
      <c r="G178" s="3">
        <f t="shared" si="0"/>
        <v>684699.54477000004</v>
      </c>
      <c r="H178" s="3">
        <f t="shared" si="1"/>
        <v>0.57999999984167516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1133507</v>
      </c>
      <c r="D179" s="2">
        <f>'PR-RAS'!E183</f>
        <v>1167168.52</v>
      </c>
      <c r="E179" s="2">
        <v>0</v>
      </c>
      <c r="F179" s="2">
        <v>0</v>
      </c>
      <c r="G179" s="3">
        <f t="shared" si="0"/>
        <v>617276.23911999993</v>
      </c>
      <c r="H179" s="3">
        <f t="shared" si="1"/>
        <v>0.47999999998137355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18252.68</v>
      </c>
      <c r="D180" s="2">
        <f>'PR-RAS'!E184</f>
        <v>23805.279999999999</v>
      </c>
      <c r="E180" s="2">
        <v>0</v>
      </c>
      <c r="F180" s="2">
        <v>0</v>
      </c>
      <c r="G180" s="3">
        <f t="shared" si="0"/>
        <v>11789.519959999998</v>
      </c>
      <c r="H180" s="3">
        <f t="shared" si="1"/>
        <v>0.59999999999854481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533819.15</v>
      </c>
      <c r="D181" s="2">
        <f>'PR-RAS'!E185</f>
        <v>659495.22</v>
      </c>
      <c r="E181" s="2">
        <v>0</v>
      </c>
      <c r="F181" s="2">
        <v>0</v>
      </c>
      <c r="G181" s="3">
        <f t="shared" si="0"/>
        <v>333505.72619999998</v>
      </c>
      <c r="H181" s="3">
        <f t="shared" si="1"/>
        <v>0.36999999999534339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10157.91</v>
      </c>
      <c r="D182" s="2">
        <f>'PR-RAS'!E186</f>
        <v>12442</v>
      </c>
      <c r="E182" s="2">
        <v>0</v>
      </c>
      <c r="F182" s="2">
        <v>0</v>
      </c>
      <c r="G182" s="3">
        <f t="shared" si="0"/>
        <v>6342.5857100000003</v>
      </c>
      <c r="H182" s="3">
        <f t="shared" si="1"/>
        <v>9.0000000000145519E-2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1240119.72</v>
      </c>
      <c r="D183" s="2">
        <f>'PR-RAS'!E187</f>
        <v>1305503.45</v>
      </c>
      <c r="E183" s="2">
        <v>0</v>
      </c>
      <c r="F183" s="2">
        <v>0</v>
      </c>
      <c r="G183" s="3">
        <f t="shared" si="0"/>
        <v>700905.04483999999</v>
      </c>
      <c r="H183" s="3">
        <f t="shared" si="1"/>
        <v>0.72999999998137355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47.77</v>
      </c>
      <c r="D184" s="2">
        <f>'PR-RAS'!E188</f>
        <v>44.8</v>
      </c>
      <c r="E184" s="2">
        <v>0</v>
      </c>
      <c r="F184" s="2">
        <v>0</v>
      </c>
      <c r="G184" s="3">
        <f t="shared" si="0"/>
        <v>25.13871</v>
      </c>
      <c r="H184" s="3">
        <f t="shared" si="1"/>
        <v>0.42999999999999972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576742.42999999993</v>
      </c>
      <c r="D190" s="2">
        <f>'PR-RAS'!E194</f>
        <v>690004.38</v>
      </c>
      <c r="E190" s="2">
        <v>0</v>
      </c>
      <c r="F190" s="2">
        <v>0</v>
      </c>
      <c r="G190" s="3">
        <f t="shared" si="0"/>
        <v>369825.97490999999</v>
      </c>
      <c r="H190" s="3">
        <f t="shared" si="1"/>
        <v>0.80999999993946403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52707.47</v>
      </c>
      <c r="D191" s="2">
        <f>'PR-RAS'!E195</f>
        <v>59233.79</v>
      </c>
      <c r="E191" s="2">
        <v>0</v>
      </c>
      <c r="F191" s="2">
        <v>0</v>
      </c>
      <c r="G191" s="3">
        <f t="shared" si="0"/>
        <v>32523.259499999996</v>
      </c>
      <c r="H191" s="3">
        <f t="shared" si="1"/>
        <v>0.68000000000029104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88166.27</v>
      </c>
      <c r="D192" s="2">
        <f>'PR-RAS'!E196</f>
        <v>106991.16</v>
      </c>
      <c r="E192" s="2">
        <v>0</v>
      </c>
      <c r="F192" s="2">
        <v>0</v>
      </c>
      <c r="G192" s="3">
        <f t="shared" si="0"/>
        <v>57710.380690000005</v>
      </c>
      <c r="H192" s="3">
        <f t="shared" si="1"/>
        <v>0.430000000007567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73255</v>
      </c>
      <c r="D193" s="2">
        <f>'PR-RAS'!E197</f>
        <v>83577.740000000005</v>
      </c>
      <c r="E193" s="2">
        <v>0</v>
      </c>
      <c r="F193" s="2">
        <v>0</v>
      </c>
      <c r="G193" s="3">
        <f t="shared" si="0"/>
        <v>46158.812160000001</v>
      </c>
      <c r="H193" s="3">
        <f t="shared" si="1"/>
        <v>0.25999999999476131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24782.53</v>
      </c>
      <c r="D194" s="2">
        <f>'PR-RAS'!E198</f>
        <v>26259.919999999998</v>
      </c>
      <c r="E194" s="2">
        <v>0</v>
      </c>
      <c r="F194" s="2">
        <v>0</v>
      </c>
      <c r="G194" s="3">
        <f t="shared" si="0"/>
        <v>14919.357409999999</v>
      </c>
      <c r="H194" s="3">
        <f t="shared" si="1"/>
        <v>0.55000000000291038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55359.12</v>
      </c>
      <c r="D195" s="2">
        <f>'PR-RAS'!E199</f>
        <v>61472.33</v>
      </c>
      <c r="E195" s="2">
        <v>0</v>
      </c>
      <c r="F195" s="2">
        <v>0</v>
      </c>
      <c r="G195" s="3">
        <f t="shared" si="0"/>
        <v>34590.933320000004</v>
      </c>
      <c r="H195" s="3">
        <f t="shared" si="1"/>
        <v>0.45000000000436557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282472.03999999998</v>
      </c>
      <c r="D197" s="2">
        <f>'PR-RAS'!E201</f>
        <v>352469.44</v>
      </c>
      <c r="E197" s="2">
        <v>0</v>
      </c>
      <c r="F197" s="2">
        <v>0</v>
      </c>
      <c r="G197" s="3">
        <f t="shared" si="0"/>
        <v>193532.54032</v>
      </c>
      <c r="H197" s="3">
        <f t="shared" si="1"/>
        <v>0.47999999998137355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154906.17000000001</v>
      </c>
      <c r="D198" s="2">
        <f>'PR-RAS'!E202</f>
        <v>117728.57</v>
      </c>
      <c r="E198" s="2">
        <v>0</v>
      </c>
      <c r="F198" s="2">
        <v>0</v>
      </c>
      <c r="G198" s="3">
        <f t="shared" si="0"/>
        <v>76901.572070000009</v>
      </c>
      <c r="H198" s="3">
        <f t="shared" si="1"/>
        <v>0.60000000000582077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128923.74</v>
      </c>
      <c r="D204" s="2">
        <f>'PR-RAS'!E208</f>
        <v>91099.32</v>
      </c>
      <c r="E204" s="2">
        <v>0</v>
      </c>
      <c r="F204" s="2">
        <v>0</v>
      </c>
      <c r="G204" s="3">
        <f t="shared" si="0"/>
        <v>63157.843140000004</v>
      </c>
      <c r="H204" s="3">
        <f t="shared" si="1"/>
        <v>0.58000000000174623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4969.96</v>
      </c>
      <c r="D206" s="2">
        <f>'PR-RAS'!E210</f>
        <v>4540.97</v>
      </c>
      <c r="E206" s="2">
        <v>0</v>
      </c>
      <c r="F206" s="2">
        <v>0</v>
      </c>
      <c r="G206" s="3">
        <f t="shared" si="0"/>
        <v>2880.6395000000002</v>
      </c>
      <c r="H206" s="3">
        <f t="shared" si="1"/>
        <v>6.9999999999708962E-2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123953.78</v>
      </c>
      <c r="D207" s="2">
        <f>'PR-RAS'!E211</f>
        <v>86558.35</v>
      </c>
      <c r="E207" s="2">
        <v>0</v>
      </c>
      <c r="F207" s="2">
        <v>0</v>
      </c>
      <c r="G207" s="3">
        <f t="shared" si="0"/>
        <v>61196.518879999996</v>
      </c>
      <c r="H207" s="3">
        <f t="shared" si="1"/>
        <v>0.57000000000698492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25982.429999999997</v>
      </c>
      <c r="D212" s="2">
        <f>'PR-RAS'!E216</f>
        <v>26629.25</v>
      </c>
      <c r="E212" s="2">
        <v>0</v>
      </c>
      <c r="F212" s="2">
        <v>0</v>
      </c>
      <c r="G212" s="3">
        <f t="shared" si="0"/>
        <v>16719.836229999997</v>
      </c>
      <c r="H212" s="3">
        <f t="shared" si="1"/>
        <v>0.67999999999665306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25705.279999999999</v>
      </c>
      <c r="D213" s="2">
        <f>'PR-RAS'!E217</f>
        <v>26428.95</v>
      </c>
      <c r="E213" s="2">
        <v>0</v>
      </c>
      <c r="F213" s="2">
        <v>0</v>
      </c>
      <c r="G213" s="3">
        <f t="shared" si="0"/>
        <v>16655.39416</v>
      </c>
      <c r="H213" s="3">
        <f t="shared" si="1"/>
        <v>0.32999999999810825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11.71</v>
      </c>
      <c r="D215" s="2">
        <f>'PR-RAS'!E219</f>
        <v>57.64</v>
      </c>
      <c r="E215" s="2">
        <v>0</v>
      </c>
      <c r="F215" s="2">
        <v>0</v>
      </c>
      <c r="G215" s="3">
        <f t="shared" si="0"/>
        <v>27.17586</v>
      </c>
      <c r="H215" s="3">
        <f t="shared" si="1"/>
        <v>0.64999999999999858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265.44</v>
      </c>
      <c r="D216" s="2">
        <f>'PR-RAS'!E220</f>
        <v>142.66</v>
      </c>
      <c r="E216" s="2">
        <v>0</v>
      </c>
      <c r="F216" s="2">
        <v>0</v>
      </c>
      <c r="G216" s="3">
        <f t="shared" si="0"/>
        <v>118.4134</v>
      </c>
      <c r="H216" s="3">
        <f t="shared" si="1"/>
        <v>0.78000000000000114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1148229.72</v>
      </c>
      <c r="D217" s="2">
        <f>'PR-RAS'!E221</f>
        <v>1461628.1600000001</v>
      </c>
      <c r="E217" s="2">
        <v>0</v>
      </c>
      <c r="F217" s="2">
        <v>0</v>
      </c>
      <c r="G217" s="3">
        <f t="shared" si="0"/>
        <v>879440.98464000004</v>
      </c>
      <c r="H217" s="3">
        <f t="shared" si="1"/>
        <v>0.44000000017695129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893912.59</v>
      </c>
      <c r="D218" s="2">
        <f>'PR-RAS'!E222</f>
        <v>1090194.57</v>
      </c>
      <c r="E218" s="2">
        <v>0</v>
      </c>
      <c r="F218" s="2">
        <v>0</v>
      </c>
      <c r="G218" s="3">
        <f t="shared" si="0"/>
        <v>667123.47540999996</v>
      </c>
      <c r="H218" s="3">
        <f t="shared" si="1"/>
        <v>0.83999999996740371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893912.59</v>
      </c>
      <c r="D220" s="2">
        <f>'PR-RAS'!E224</f>
        <v>1090194.57</v>
      </c>
      <c r="E220" s="2">
        <v>0</v>
      </c>
      <c r="F220" s="2">
        <v>0</v>
      </c>
      <c r="G220" s="3">
        <f t="shared" si="0"/>
        <v>673272.07886999997</v>
      </c>
      <c r="H220" s="3">
        <f t="shared" si="1"/>
        <v>0.83999999996740371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254317.13</v>
      </c>
      <c r="D221" s="2">
        <f>'PR-RAS'!E225</f>
        <v>321889.84000000003</v>
      </c>
      <c r="E221" s="2">
        <v>0</v>
      </c>
      <c r="F221" s="2">
        <v>0</v>
      </c>
      <c r="G221" s="3">
        <f t="shared" si="0"/>
        <v>197581.29820000002</v>
      </c>
      <c r="H221" s="3">
        <f t="shared" si="1"/>
        <v>0.28999999997904524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61419.61</v>
      </c>
      <c r="D223" s="2">
        <f>'PR-RAS'!E227</f>
        <v>77974.58</v>
      </c>
      <c r="E223" s="2">
        <v>0</v>
      </c>
      <c r="F223" s="2">
        <v>0</v>
      </c>
      <c r="G223" s="3">
        <f t="shared" si="0"/>
        <v>48255.866940000007</v>
      </c>
      <c r="H223" s="3">
        <f t="shared" si="1"/>
        <v>0.80999999999767169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192897.52</v>
      </c>
      <c r="D224" s="2">
        <f>'PR-RAS'!E228</f>
        <v>243915.26</v>
      </c>
      <c r="E224" s="2">
        <v>0</v>
      </c>
      <c r="F224" s="2">
        <v>0</v>
      </c>
      <c r="G224" s="3">
        <f t="shared" si="0"/>
        <v>151802.35292</v>
      </c>
      <c r="H224" s="3">
        <f t="shared" si="1"/>
        <v>0.7400000000197906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49543.75</v>
      </c>
      <c r="E225" s="2">
        <v>0</v>
      </c>
      <c r="F225" s="2">
        <v>0</v>
      </c>
      <c r="G225" s="3">
        <f t="shared" si="0"/>
        <v>22195.600000000002</v>
      </c>
      <c r="H225" s="3">
        <f t="shared" si="1"/>
        <v>0.25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254145.5</v>
      </c>
      <c r="D226" s="2">
        <f>'PR-RAS'!E230</f>
        <v>972176.5</v>
      </c>
      <c r="E226" s="2">
        <v>0</v>
      </c>
      <c r="F226" s="2">
        <v>0</v>
      </c>
      <c r="G226" s="3">
        <f t="shared" si="0"/>
        <v>494662.16250000003</v>
      </c>
      <c r="H226" s="3">
        <f t="shared" si="1"/>
        <v>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222885.8</v>
      </c>
      <c r="E227" s="2">
        <v>0</v>
      </c>
      <c r="F227" s="2">
        <v>0</v>
      </c>
      <c r="G227" s="3">
        <f t="shared" si="0"/>
        <v>100744.38159999999</v>
      </c>
      <c r="H227" s="3">
        <f t="shared" si="1"/>
        <v>0.20000000001164153</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222885.8</v>
      </c>
      <c r="E228" s="2">
        <v>0</v>
      </c>
      <c r="F228" s="2">
        <v>0</v>
      </c>
      <c r="G228" s="3">
        <f t="shared" si="0"/>
        <v>101190.1532</v>
      </c>
      <c r="H228" s="3">
        <f t="shared" si="1"/>
        <v>0.20000000001164153</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48618.75</v>
      </c>
      <c r="D233" s="2">
        <f>'PR-RAS'!E237</f>
        <v>74718</v>
      </c>
      <c r="E233" s="2">
        <v>0</v>
      </c>
      <c r="F233" s="2">
        <v>0</v>
      </c>
      <c r="G233" s="3">
        <f t="shared" si="0"/>
        <v>45948.702000000005</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16809</v>
      </c>
      <c r="D234" s="2">
        <f>'PR-RAS'!E238</f>
        <v>21500</v>
      </c>
      <c r="E234" s="2">
        <v>0</v>
      </c>
      <c r="F234" s="2">
        <v>0</v>
      </c>
      <c r="G234" s="3">
        <f t="shared" si="0"/>
        <v>13935.497000000001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31809.75</v>
      </c>
      <c r="D235" s="2">
        <f>'PR-RAS'!E239</f>
        <v>53218</v>
      </c>
      <c r="E235" s="2">
        <v>0</v>
      </c>
      <c r="F235" s="2">
        <v>0</v>
      </c>
      <c r="G235" s="3">
        <f t="shared" si="0"/>
        <v>32349.505500000003</v>
      </c>
      <c r="H235" s="3">
        <f t="shared" si="1"/>
        <v>0.25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205526.75</v>
      </c>
      <c r="D242" s="2">
        <f>'PR-RAS'!E246</f>
        <v>598325.73</v>
      </c>
      <c r="E242" s="2">
        <v>0</v>
      </c>
      <c r="F242" s="2">
        <v>0</v>
      </c>
      <c r="G242" s="3">
        <f t="shared" si="0"/>
        <v>337924.94860999996</v>
      </c>
      <c r="H242" s="3">
        <f t="shared" si="1"/>
        <v>0.52000000001862645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202526.75</v>
      </c>
      <c r="D243" s="2">
        <f>'PR-RAS'!E247</f>
        <v>325329.99</v>
      </c>
      <c r="E243" s="2">
        <v>0</v>
      </c>
      <c r="F243" s="2">
        <v>0</v>
      </c>
      <c r="G243" s="3">
        <f t="shared" si="0"/>
        <v>206471.18865999999</v>
      </c>
      <c r="H243" s="3">
        <f t="shared" si="1"/>
        <v>0.26000000000931323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3000</v>
      </c>
      <c r="D244" s="2">
        <f>'PR-RAS'!E248</f>
        <v>272995.74</v>
      </c>
      <c r="E244" s="2">
        <v>0</v>
      </c>
      <c r="F244" s="2">
        <v>0</v>
      </c>
      <c r="G244" s="3">
        <f t="shared" si="0"/>
        <v>133404.92963999999</v>
      </c>
      <c r="H244" s="3">
        <f t="shared" si="1"/>
        <v>0.26000000000931323</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76246.97</v>
      </c>
      <c r="E250" s="2">
        <v>0</v>
      </c>
      <c r="F250" s="2">
        <v>0</v>
      </c>
      <c r="G250" s="3">
        <f t="shared" si="0"/>
        <v>37970.99106</v>
      </c>
      <c r="H250" s="3">
        <f t="shared" si="1"/>
        <v>2.9999999998835847E-2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76246.97</v>
      </c>
      <c r="E251" s="2">
        <v>0</v>
      </c>
      <c r="F251" s="2">
        <v>0</v>
      </c>
      <c r="G251" s="3">
        <f t="shared" si="0"/>
        <v>38123.485000000001</v>
      </c>
      <c r="H251" s="3">
        <f t="shared" si="1"/>
        <v>2.9999999998835847E-2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936867.38</v>
      </c>
      <c r="D258" s="2">
        <f>'PR-RAS'!E262</f>
        <v>1190503.3800000001</v>
      </c>
      <c r="E258" s="2">
        <v>0</v>
      </c>
      <c r="F258" s="2">
        <v>0</v>
      </c>
      <c r="G258" s="3">
        <f t="shared" si="0"/>
        <v>852693.65398000006</v>
      </c>
      <c r="H258" s="3">
        <f t="shared" si="1"/>
        <v>0.76000000012572855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936867.38</v>
      </c>
      <c r="D265" s="2">
        <f>'PR-RAS'!E269</f>
        <v>1190503.3800000001</v>
      </c>
      <c r="E265" s="2">
        <v>0</v>
      </c>
      <c r="F265" s="2">
        <v>0</v>
      </c>
      <c r="G265" s="3">
        <f t="shared" si="0"/>
        <v>875918.77296000009</v>
      </c>
      <c r="H265" s="3">
        <f t="shared" si="1"/>
        <v>0.76000000012572855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910733.57</v>
      </c>
      <c r="D266" s="2">
        <f>'PR-RAS'!E270</f>
        <v>1158590.77</v>
      </c>
      <c r="E266" s="2">
        <v>0</v>
      </c>
      <c r="F266" s="2">
        <v>0</v>
      </c>
      <c r="G266" s="3">
        <f t="shared" si="0"/>
        <v>855397.50415000005</v>
      </c>
      <c r="H266" s="3">
        <f t="shared" si="1"/>
        <v>0.66000000003259629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26133.81</v>
      </c>
      <c r="D267" s="2">
        <f>'PR-RAS'!E271</f>
        <v>31912.61</v>
      </c>
      <c r="E267" s="2">
        <v>0</v>
      </c>
      <c r="F267" s="2">
        <v>0</v>
      </c>
      <c r="G267" s="3">
        <f t="shared" si="0"/>
        <v>23929.101979999999</v>
      </c>
      <c r="H267" s="3">
        <f t="shared" si="1"/>
        <v>0.57999999999810825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2449540.2199999997</v>
      </c>
      <c r="D269" s="2">
        <f>'PR-RAS'!E273</f>
        <v>2394117.5700000003</v>
      </c>
      <c r="E269" s="2">
        <v>0</v>
      </c>
      <c r="F269" s="2">
        <v>0</v>
      </c>
      <c r="G269" s="3">
        <f t="shared" si="0"/>
        <v>1939723.7964800003</v>
      </c>
      <c r="H269" s="3">
        <f t="shared" si="1"/>
        <v>0.64999999944120646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1467640.39</v>
      </c>
      <c r="D270" s="2">
        <f>'PR-RAS'!E274</f>
        <v>1681099.58</v>
      </c>
      <c r="E270" s="2">
        <v>0</v>
      </c>
      <c r="F270" s="2">
        <v>0</v>
      </c>
      <c r="G270" s="3">
        <f t="shared" si="0"/>
        <v>1299226.83895</v>
      </c>
      <c r="H270" s="3">
        <f t="shared" si="1"/>
        <v>0.80999999982304871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1466344.39</v>
      </c>
      <c r="D271" s="2">
        <f>'PR-RAS'!E275</f>
        <v>1679862.23</v>
      </c>
      <c r="E271" s="2">
        <v>0</v>
      </c>
      <c r="F271" s="2">
        <v>0</v>
      </c>
      <c r="G271" s="3">
        <f t="shared" si="0"/>
        <v>1303038.5895</v>
      </c>
      <c r="H271" s="3">
        <f t="shared" si="1"/>
        <v>0.61999999987892807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1296</v>
      </c>
      <c r="D272" s="2">
        <f>'PR-RAS'!E276</f>
        <v>1237.3499999999999</v>
      </c>
      <c r="E272" s="2">
        <v>0</v>
      </c>
      <c r="F272" s="2">
        <v>0</v>
      </c>
      <c r="G272" s="3">
        <f t="shared" si="0"/>
        <v>1021.8597</v>
      </c>
      <c r="H272" s="3">
        <f t="shared" si="1"/>
        <v>0.34999999999990905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226327.99</v>
      </c>
      <c r="D274" s="2">
        <f>'PR-RAS'!E278</f>
        <v>283641.32</v>
      </c>
      <c r="E274" s="2">
        <v>0</v>
      </c>
      <c r="F274" s="2">
        <v>0</v>
      </c>
      <c r="G274" s="3">
        <f t="shared" si="0"/>
        <v>216655.70199000003</v>
      </c>
      <c r="H274" s="3">
        <f t="shared" si="1"/>
        <v>0.33000000001629815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144783.28</v>
      </c>
      <c r="D275" s="2">
        <f>'PR-RAS'!E279</f>
        <v>196632.79</v>
      </c>
      <c r="E275" s="2">
        <v>0</v>
      </c>
      <c r="F275" s="2">
        <v>0</v>
      </c>
      <c r="G275" s="3">
        <f t="shared" ref="G275:G528" si="12">(B275/1000)*(C275*1+D275*2)</f>
        <v>147425.38764</v>
      </c>
      <c r="H275" s="3">
        <f t="shared" ref="H275:H528" si="13">ABS(C275-ROUND(C275,0))+ABS(D275-ROUND(D275,0))</f>
        <v>0.48999999999068677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81544.710000000006</v>
      </c>
      <c r="D276" s="2">
        <f>'PR-RAS'!E280</f>
        <v>87008.53</v>
      </c>
      <c r="E276" s="2">
        <v>0</v>
      </c>
      <c r="F276" s="2">
        <v>0</v>
      </c>
      <c r="G276" s="3">
        <f t="shared" si="12"/>
        <v>70279.486750000011</v>
      </c>
      <c r="H276" s="3">
        <f t="shared" si="13"/>
        <v>0.75999999999476131</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281289.02</v>
      </c>
      <c r="D279" s="2">
        <f>'PR-RAS'!E283</f>
        <v>67532.88</v>
      </c>
      <c r="E279" s="2">
        <v>0</v>
      </c>
      <c r="F279" s="2">
        <v>0</v>
      </c>
      <c r="G279" s="3">
        <f t="shared" si="12"/>
        <v>115746.62884000002</v>
      </c>
      <c r="H279" s="3">
        <f t="shared" si="13"/>
        <v>0.14000000001396984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281289.02</v>
      </c>
      <c r="D280" s="2">
        <f>'PR-RAS'!E284</f>
        <v>67532.88</v>
      </c>
      <c r="E280" s="2">
        <v>0</v>
      </c>
      <c r="F280" s="2">
        <v>0</v>
      </c>
      <c r="G280" s="3">
        <f t="shared" si="12"/>
        <v>116162.98362000001</v>
      </c>
      <c r="H280" s="3">
        <f t="shared" si="13"/>
        <v>0.14000000001396984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474282.82</v>
      </c>
      <c r="D285" s="2">
        <f>'PR-RAS'!E289</f>
        <v>361843.79</v>
      </c>
      <c r="E285" s="2">
        <v>0</v>
      </c>
      <c r="F285" s="2">
        <v>0</v>
      </c>
      <c r="G285" s="3">
        <f t="shared" si="12"/>
        <v>340223.59359999996</v>
      </c>
      <c r="H285" s="3">
        <f t="shared" si="13"/>
        <v>0.39000000001396984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474282.82</v>
      </c>
      <c r="D286" s="2">
        <f>'PR-RAS'!E290</f>
        <v>361843.79</v>
      </c>
      <c r="E286" s="2">
        <v>0</v>
      </c>
      <c r="F286" s="2">
        <v>0</v>
      </c>
      <c r="G286" s="3">
        <f t="shared" si="12"/>
        <v>341421.56399999995</v>
      </c>
      <c r="H286" s="3">
        <f t="shared" si="13"/>
        <v>0.39000000001396984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25800502.879999999</v>
      </c>
      <c r="D295" s="2">
        <f>'PR-RAS'!E299</f>
        <v>30400811.689999998</v>
      </c>
      <c r="E295" s="2">
        <v>0</v>
      </c>
      <c r="F295" s="2">
        <v>0</v>
      </c>
      <c r="G295" s="3">
        <f t="shared" si="12"/>
        <v>25461025.120439995</v>
      </c>
      <c r="H295" s="3">
        <f t="shared" si="13"/>
        <v>0.43000000342726707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1506506.7100000009</v>
      </c>
      <c r="D296" s="2">
        <f>'PR-RAS'!E300</f>
        <v>411265.04000000283</v>
      </c>
      <c r="E296" s="2">
        <v>0</v>
      </c>
      <c r="F296" s="2">
        <v>0</v>
      </c>
      <c r="G296" s="3">
        <f t="shared" si="12"/>
        <v>687065.8530500019</v>
      </c>
      <c r="H296" s="3">
        <f t="shared" si="13"/>
        <v>0.33000000193715096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3974508.52</v>
      </c>
      <c r="D298" s="2">
        <f>'PR-RAS'!E302</f>
        <v>1433426.15</v>
      </c>
      <c r="E298" s="2">
        <v>0</v>
      </c>
      <c r="F298" s="2">
        <v>0</v>
      </c>
      <c r="G298" s="3">
        <f t="shared" si="12"/>
        <v>2031884.1635400001</v>
      </c>
      <c r="H298" s="3">
        <f t="shared" si="13"/>
        <v>0.62999999988824129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2068138.28</v>
      </c>
      <c r="D300" s="2">
        <f>'PR-RAS'!E304</f>
        <v>3355067.93</v>
      </c>
      <c r="E300" s="2">
        <v>0</v>
      </c>
      <c r="F300" s="2">
        <v>0</v>
      </c>
      <c r="G300" s="3">
        <f t="shared" si="12"/>
        <v>2624703.9678600002</v>
      </c>
      <c r="H300" s="3">
        <f t="shared" si="13"/>
        <v>0.34999999986030161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34802.339999999997</v>
      </c>
      <c r="D301" s="2">
        <f>'PR-RAS'!E305</f>
        <v>25156.61</v>
      </c>
      <c r="E301" s="2">
        <v>0</v>
      </c>
      <c r="F301" s="2">
        <v>0</v>
      </c>
      <c r="G301" s="3">
        <f t="shared" si="12"/>
        <v>25534.667999999998</v>
      </c>
      <c r="H301" s="3">
        <f t="shared" si="13"/>
        <v>0.72999999999592546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712707.79</v>
      </c>
      <c r="D303" s="2">
        <f>'PR-RAS'!E308</f>
        <v>1558456.78</v>
      </c>
      <c r="E303" s="2">
        <v>0</v>
      </c>
      <c r="F303" s="2">
        <v>0</v>
      </c>
      <c r="G303" s="3">
        <f t="shared" si="12"/>
        <v>1156545.6477000001</v>
      </c>
      <c r="H303" s="3">
        <f t="shared" si="13"/>
        <v>0.42999999993480742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698776.26</v>
      </c>
      <c r="D304" s="2">
        <f>'PR-RAS'!E309</f>
        <v>1557783.98</v>
      </c>
      <c r="E304" s="2">
        <v>0</v>
      </c>
      <c r="F304" s="2">
        <v>0</v>
      </c>
      <c r="G304" s="3">
        <f t="shared" si="12"/>
        <v>1155746.2986599999</v>
      </c>
      <c r="H304" s="3">
        <f t="shared" si="13"/>
        <v>0.28000000002793968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698776.26</v>
      </c>
      <c r="D305" s="2">
        <f>'PR-RAS'!E310</f>
        <v>1557783.98</v>
      </c>
      <c r="E305" s="2">
        <v>0</v>
      </c>
      <c r="F305" s="2">
        <v>0</v>
      </c>
      <c r="G305" s="3">
        <f t="shared" si="12"/>
        <v>1159560.6428799999</v>
      </c>
      <c r="H305" s="3">
        <f t="shared" si="13"/>
        <v>0.28000000002793968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698776.26</v>
      </c>
      <c r="D306" s="2">
        <f>'PR-RAS'!E311</f>
        <v>1557783.98</v>
      </c>
      <c r="E306" s="2">
        <v>0</v>
      </c>
      <c r="F306" s="2">
        <v>0</v>
      </c>
      <c r="G306" s="3">
        <f t="shared" si="12"/>
        <v>1163374.9870999998</v>
      </c>
      <c r="H306" s="3">
        <f t="shared" si="13"/>
        <v>0.28000000002793968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13931.529999999999</v>
      </c>
      <c r="D316" s="2">
        <f>'PR-RAS'!E321</f>
        <v>672.8</v>
      </c>
      <c r="E316" s="2">
        <v>0</v>
      </c>
      <c r="F316" s="2">
        <v>0</v>
      </c>
      <c r="G316" s="3">
        <f t="shared" si="12"/>
        <v>4812.2959499999997</v>
      </c>
      <c r="H316" s="3">
        <f t="shared" si="13"/>
        <v>0.67000000000120963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13931.529999999999</v>
      </c>
      <c r="D317" s="2">
        <f>'PR-RAS'!E322</f>
        <v>402.8</v>
      </c>
      <c r="E317" s="2">
        <v>0</v>
      </c>
      <c r="F317" s="2">
        <v>0</v>
      </c>
      <c r="G317" s="3">
        <f t="shared" si="12"/>
        <v>4656.9330799999998</v>
      </c>
      <c r="H317" s="3">
        <f t="shared" si="13"/>
        <v>0.67000000000115278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2298.1999999999998</v>
      </c>
      <c r="D318" s="2">
        <f>'PR-RAS'!E323</f>
        <v>402.8</v>
      </c>
      <c r="E318" s="2">
        <v>0</v>
      </c>
      <c r="F318" s="2">
        <v>0</v>
      </c>
      <c r="G318" s="3">
        <f t="shared" si="12"/>
        <v>983.90459999999996</v>
      </c>
      <c r="H318" s="3">
        <f t="shared" si="13"/>
        <v>0.39999999999980673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11633.33</v>
      </c>
      <c r="D319" s="2">
        <f>'PR-RAS'!E324</f>
        <v>0</v>
      </c>
      <c r="E319" s="2">
        <v>0</v>
      </c>
      <c r="F319" s="2">
        <v>0</v>
      </c>
      <c r="G319" s="3">
        <f t="shared" si="12"/>
        <v>3699.39894</v>
      </c>
      <c r="H319" s="3">
        <f t="shared" si="13"/>
        <v>0.32999999999992724</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270</v>
      </c>
      <c r="E322" s="2">
        <v>0</v>
      </c>
      <c r="F322" s="2">
        <v>0</v>
      </c>
      <c r="G322" s="3">
        <f t="shared" si="12"/>
        <v>173.34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270</v>
      </c>
      <c r="E323" s="2">
        <v>0</v>
      </c>
      <c r="F323" s="2">
        <v>0</v>
      </c>
      <c r="G323" s="3">
        <f t="shared" si="12"/>
        <v>173.88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4120792.27</v>
      </c>
      <c r="D355" s="2">
        <f>'PR-RAS'!E360</f>
        <v>4470742.33</v>
      </c>
      <c r="E355" s="2">
        <v>0</v>
      </c>
      <c r="F355" s="2">
        <v>0</v>
      </c>
      <c r="G355" s="3">
        <f t="shared" si="12"/>
        <v>4624046.0332199996</v>
      </c>
      <c r="H355" s="3">
        <f t="shared" si="13"/>
        <v>0.60000000009313226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141</v>
      </c>
      <c r="D356" s="2">
        <f>'PR-RAS'!E361</f>
        <v>405098.67000000004</v>
      </c>
      <c r="E356" s="2">
        <v>0</v>
      </c>
      <c r="F356" s="2">
        <v>0</v>
      </c>
      <c r="G356" s="3">
        <f t="shared" si="12"/>
        <v>287670.11070000002</v>
      </c>
      <c r="H356" s="3">
        <f t="shared" si="13"/>
        <v>0.32999999995809048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399959.52</v>
      </c>
      <c r="E357" s="2">
        <v>0</v>
      </c>
      <c r="F357" s="2">
        <v>0</v>
      </c>
      <c r="G357" s="3">
        <f t="shared" si="12"/>
        <v>284771.17823999998</v>
      </c>
      <c r="H357" s="3">
        <f t="shared" si="13"/>
        <v>0.47999999998137355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399959.52</v>
      </c>
      <c r="E358" s="2">
        <v>0</v>
      </c>
      <c r="F358" s="2">
        <v>0</v>
      </c>
      <c r="G358" s="3">
        <f t="shared" si="12"/>
        <v>285571.09727999999</v>
      </c>
      <c r="H358" s="3">
        <f t="shared" si="13"/>
        <v>0.47999999998137355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141</v>
      </c>
      <c r="D361" s="2">
        <f>'PR-RAS'!E366</f>
        <v>5139.1499999999996</v>
      </c>
      <c r="E361" s="2">
        <v>0</v>
      </c>
      <c r="F361" s="2">
        <v>0</v>
      </c>
      <c r="G361" s="3">
        <f t="shared" si="12"/>
        <v>3750.9479999999994</v>
      </c>
      <c r="H361" s="3">
        <f t="shared" si="13"/>
        <v>0.1499999999996362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141</v>
      </c>
      <c r="D364" s="2">
        <f>'PR-RAS'!E369</f>
        <v>280.39999999999998</v>
      </c>
      <c r="E364" s="2">
        <v>0</v>
      </c>
      <c r="F364" s="2">
        <v>0</v>
      </c>
      <c r="G364" s="3">
        <f t="shared" si="12"/>
        <v>254.75339999999997</v>
      </c>
      <c r="H364" s="3">
        <f t="shared" si="13"/>
        <v>0.39999999999997726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4858.75</v>
      </c>
      <c r="E365" s="2">
        <v>0</v>
      </c>
      <c r="F365" s="2">
        <v>0</v>
      </c>
      <c r="G365" s="3">
        <f t="shared" si="12"/>
        <v>3537.17</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3196784.62</v>
      </c>
      <c r="D368" s="2">
        <f>'PR-RAS'!E373</f>
        <v>3959599.6500000004</v>
      </c>
      <c r="E368" s="2">
        <v>0</v>
      </c>
      <c r="F368" s="2">
        <v>0</v>
      </c>
      <c r="G368" s="3">
        <f t="shared" si="12"/>
        <v>4079566.0986400004</v>
      </c>
      <c r="H368" s="3">
        <f t="shared" si="13"/>
        <v>0.72999999951571226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2576711.06</v>
      </c>
      <c r="D369" s="2">
        <f>'PR-RAS'!E374</f>
        <v>3382087.95</v>
      </c>
      <c r="E369" s="2">
        <v>0</v>
      </c>
      <c r="F369" s="2">
        <v>0</v>
      </c>
      <c r="G369" s="3">
        <f t="shared" si="12"/>
        <v>3437446.4012800003</v>
      </c>
      <c r="H369" s="3">
        <f t="shared" si="13"/>
        <v>0.10999999986961484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62187.5</v>
      </c>
      <c r="D370" s="2">
        <f>'PR-RAS'!E375</f>
        <v>37187.5</v>
      </c>
      <c r="E370" s="2">
        <v>0</v>
      </c>
      <c r="F370" s="2">
        <v>0</v>
      </c>
      <c r="G370" s="3">
        <f t="shared" si="12"/>
        <v>50391.5625</v>
      </c>
      <c r="H370" s="3">
        <f t="shared" si="13"/>
        <v>1</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32375</v>
      </c>
      <c r="D371" s="2">
        <f>'PR-RAS'!E376</f>
        <v>104375</v>
      </c>
      <c r="E371" s="2">
        <v>0</v>
      </c>
      <c r="F371" s="2">
        <v>0</v>
      </c>
      <c r="G371" s="3">
        <f t="shared" si="12"/>
        <v>89216.25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1029016.58</v>
      </c>
      <c r="D372" s="2">
        <f>'PR-RAS'!E377</f>
        <v>1216760.6499999999</v>
      </c>
      <c r="E372" s="2">
        <v>0</v>
      </c>
      <c r="F372" s="2">
        <v>0</v>
      </c>
      <c r="G372" s="3">
        <f t="shared" si="12"/>
        <v>1284601.55348</v>
      </c>
      <c r="H372" s="3">
        <f t="shared" si="13"/>
        <v>0.77000000013504177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1453131.98</v>
      </c>
      <c r="D373" s="2">
        <f>'PR-RAS'!E378</f>
        <v>2023764.8</v>
      </c>
      <c r="E373" s="2">
        <v>0</v>
      </c>
      <c r="F373" s="2">
        <v>0</v>
      </c>
      <c r="G373" s="3">
        <f t="shared" si="12"/>
        <v>2046246.10776</v>
      </c>
      <c r="H373" s="3">
        <f t="shared" si="13"/>
        <v>0.21999999997206032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435458.5</v>
      </c>
      <c r="D374" s="2">
        <f>'PR-RAS'!E379</f>
        <v>321207.71000000002</v>
      </c>
      <c r="E374" s="2">
        <v>0</v>
      </c>
      <c r="F374" s="2">
        <v>0</v>
      </c>
      <c r="G374" s="3">
        <f t="shared" si="12"/>
        <v>402046.97215999995</v>
      </c>
      <c r="H374" s="3">
        <f t="shared" si="13"/>
        <v>0.78999999997904524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198850.79</v>
      </c>
      <c r="D375" s="2">
        <f>'PR-RAS'!E380</f>
        <v>173309.66</v>
      </c>
      <c r="E375" s="2">
        <v>0</v>
      </c>
      <c r="F375" s="2">
        <v>0</v>
      </c>
      <c r="G375" s="3">
        <f t="shared" si="12"/>
        <v>204005.82113999999</v>
      </c>
      <c r="H375" s="3">
        <f t="shared" si="13"/>
        <v>0.54999999998835847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566</v>
      </c>
      <c r="D376" s="2">
        <f>'PR-RAS'!E381</f>
        <v>2496.19</v>
      </c>
      <c r="E376" s="2">
        <v>0</v>
      </c>
      <c r="F376" s="2">
        <v>0</v>
      </c>
      <c r="G376" s="3">
        <f t="shared" si="12"/>
        <v>2084.3924999999999</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168514.96</v>
      </c>
      <c r="D377" s="2">
        <f>'PR-RAS'!E382</f>
        <v>112109.79</v>
      </c>
      <c r="E377" s="2">
        <v>0</v>
      </c>
      <c r="F377" s="2">
        <v>0</v>
      </c>
      <c r="G377" s="3">
        <f t="shared" si="12"/>
        <v>147668.18703999999</v>
      </c>
      <c r="H377" s="3">
        <f t="shared" si="13"/>
        <v>0.25000000001455192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67526.75</v>
      </c>
      <c r="D381" s="2">
        <f>'PR-RAS'!E386</f>
        <v>33292.07</v>
      </c>
      <c r="E381" s="2">
        <v>0</v>
      </c>
      <c r="F381" s="2">
        <v>0</v>
      </c>
      <c r="G381" s="3">
        <f t="shared" si="12"/>
        <v>50962.138200000009</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16530</v>
      </c>
      <c r="E383" s="2">
        <v>0</v>
      </c>
      <c r="F383" s="2">
        <v>0</v>
      </c>
      <c r="G383" s="3">
        <f t="shared" si="12"/>
        <v>12628.92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16530</v>
      </c>
      <c r="E384" s="2">
        <v>0</v>
      </c>
      <c r="F384" s="2">
        <v>0</v>
      </c>
      <c r="G384" s="3">
        <f t="shared" si="12"/>
        <v>12661.98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81511.649999999994</v>
      </c>
      <c r="D388" s="2">
        <f>'PR-RAS'!E393</f>
        <v>81259.929999999993</v>
      </c>
      <c r="E388" s="2">
        <v>0</v>
      </c>
      <c r="F388" s="2">
        <v>0</v>
      </c>
      <c r="G388" s="3">
        <f t="shared" si="12"/>
        <v>94440.194369999997</v>
      </c>
      <c r="H388" s="3">
        <f t="shared" si="13"/>
        <v>0.42000000001280569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81511.649999999994</v>
      </c>
      <c r="D389" s="2">
        <f>'PR-RAS'!E394</f>
        <v>81259.929999999993</v>
      </c>
      <c r="E389" s="2">
        <v>0</v>
      </c>
      <c r="F389" s="2">
        <v>0</v>
      </c>
      <c r="G389" s="3">
        <f t="shared" si="12"/>
        <v>94684.225879999998</v>
      </c>
      <c r="H389" s="3">
        <f t="shared" si="13"/>
        <v>0.42000000001280569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27302.06</v>
      </c>
      <c r="D393" s="2">
        <f>'PR-RAS'!E398</f>
        <v>80900.42</v>
      </c>
      <c r="E393" s="2">
        <v>0</v>
      </c>
      <c r="F393" s="2">
        <v>0</v>
      </c>
      <c r="G393" s="3">
        <f t="shared" si="12"/>
        <v>74128.336800000005</v>
      </c>
      <c r="H393" s="3">
        <f t="shared" si="13"/>
        <v>0.47999999999956344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27302.06</v>
      </c>
      <c r="D394" s="2">
        <f>'PR-RAS'!E399</f>
        <v>80900.42</v>
      </c>
      <c r="E394" s="2">
        <v>0</v>
      </c>
      <c r="F394" s="2">
        <v>0</v>
      </c>
      <c r="G394" s="3">
        <f t="shared" si="12"/>
        <v>74317.439700000003</v>
      </c>
      <c r="H394" s="3">
        <f t="shared" si="13"/>
        <v>0.47999999999956344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75801.350000000006</v>
      </c>
      <c r="D396" s="2">
        <f>'PR-RAS'!E401</f>
        <v>77613.64</v>
      </c>
      <c r="E396" s="2">
        <v>0</v>
      </c>
      <c r="F396" s="2">
        <v>0</v>
      </c>
      <c r="G396" s="3">
        <f t="shared" si="12"/>
        <v>91256.308850000001</v>
      </c>
      <c r="H396" s="3">
        <f t="shared" si="13"/>
        <v>0.71000000000640284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75801.350000000006</v>
      </c>
      <c r="D398" s="2">
        <f>'PR-RAS'!E403</f>
        <v>38873.19</v>
      </c>
      <c r="E398" s="2">
        <v>0</v>
      </c>
      <c r="F398" s="2">
        <v>0</v>
      </c>
      <c r="G398" s="3">
        <f t="shared" si="12"/>
        <v>60958.448810000009</v>
      </c>
      <c r="H398" s="3">
        <f t="shared" si="13"/>
        <v>0.54000000000814907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38740.449999999997</v>
      </c>
      <c r="E399" s="2">
        <v>0</v>
      </c>
      <c r="F399" s="2">
        <v>0</v>
      </c>
      <c r="G399" s="3">
        <f t="shared" si="12"/>
        <v>30837.3982</v>
      </c>
      <c r="H399" s="3">
        <f t="shared" si="13"/>
        <v>0.44999999999708962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923866.65</v>
      </c>
      <c r="D407" s="2">
        <f>'PR-RAS'!E412</f>
        <v>106044.01</v>
      </c>
      <c r="E407" s="2">
        <v>0</v>
      </c>
      <c r="F407" s="2">
        <v>0</v>
      </c>
      <c r="G407" s="3">
        <f t="shared" si="12"/>
        <v>461197.59602</v>
      </c>
      <c r="H407" s="3">
        <f t="shared" si="13"/>
        <v>0.35999999997147825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923866.65</v>
      </c>
      <c r="D408" s="2">
        <f>'PR-RAS'!E413</f>
        <v>106044.01</v>
      </c>
      <c r="E408" s="2">
        <v>0</v>
      </c>
      <c r="F408" s="2">
        <v>0</v>
      </c>
      <c r="G408" s="3">
        <f t="shared" si="12"/>
        <v>462333.55068999995</v>
      </c>
      <c r="H408" s="3">
        <f t="shared" si="13"/>
        <v>0.35999999997147825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3408084.48</v>
      </c>
      <c r="D413" s="2">
        <f>'PR-RAS'!E418</f>
        <v>2912285.55</v>
      </c>
      <c r="E413" s="2">
        <v>0</v>
      </c>
      <c r="F413" s="2">
        <v>0</v>
      </c>
      <c r="G413" s="3">
        <f t="shared" si="12"/>
        <v>3803854.0989599996</v>
      </c>
      <c r="H413" s="3">
        <f t="shared" si="13"/>
        <v>0.93000000016763806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4438863.3899999997</v>
      </c>
      <c r="D414" s="2">
        <f>'PR-RAS'!E419</f>
        <v>4985600.51</v>
      </c>
      <c r="E414" s="2">
        <v>0</v>
      </c>
      <c r="F414" s="2">
        <v>0</v>
      </c>
      <c r="G414" s="3">
        <f t="shared" si="12"/>
        <v>5951356.60133</v>
      </c>
      <c r="H414" s="3">
        <f t="shared" si="13"/>
        <v>0.87999999988824129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22596.13</v>
      </c>
      <c r="D416" s="2">
        <f>'PR-RAS'!E421</f>
        <v>105527.3</v>
      </c>
      <c r="E416" s="2">
        <v>0</v>
      </c>
      <c r="F416" s="2">
        <v>0</v>
      </c>
      <c r="G416" s="3">
        <f t="shared" si="12"/>
        <v>96965.052949999998</v>
      </c>
      <c r="H416" s="3">
        <f t="shared" si="13"/>
        <v>0.43000000000392902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28019717.379999999</v>
      </c>
      <c r="D417" s="2">
        <f>'PR-RAS'!E422</f>
        <v>32370533.510000002</v>
      </c>
      <c r="E417" s="2">
        <v>0</v>
      </c>
      <c r="F417" s="2">
        <v>0</v>
      </c>
      <c r="G417" s="3">
        <f t="shared" si="12"/>
        <v>38588486.310400002</v>
      </c>
      <c r="H417" s="3">
        <f t="shared" si="13"/>
        <v>0.86999999731779099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29921295.149999999</v>
      </c>
      <c r="D418" s="2">
        <f>'PR-RAS'!E423</f>
        <v>34871554.019999996</v>
      </c>
      <c r="E418" s="2">
        <v>0</v>
      </c>
      <c r="F418" s="2">
        <v>0</v>
      </c>
      <c r="G418" s="3">
        <f t="shared" si="12"/>
        <v>41560056.130229995</v>
      </c>
      <c r="H418" s="3">
        <f t="shared" si="13"/>
        <v>0.16999999433755875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1901577.7699999996</v>
      </c>
      <c r="D420" s="2">
        <f>'PR-RAS'!E425</f>
        <v>2501020.5099999942</v>
      </c>
      <c r="E420" s="2">
        <v>0</v>
      </c>
      <c r="F420" s="2">
        <v>0</v>
      </c>
      <c r="G420" s="3">
        <f t="shared" si="12"/>
        <v>2892616.273009995</v>
      </c>
      <c r="H420" s="3">
        <f t="shared" si="13"/>
        <v>0.7200000062584877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8413371.9100000001</v>
      </c>
      <c r="D421" s="2">
        <f>'PR-RAS'!E426</f>
        <v>6419026.6600000001</v>
      </c>
      <c r="E421" s="2">
        <v>0</v>
      </c>
      <c r="F421" s="2">
        <v>0</v>
      </c>
      <c r="G421" s="3">
        <f t="shared" si="12"/>
        <v>8925598.5965999998</v>
      </c>
      <c r="H421" s="3">
        <f t="shared" si="13"/>
        <v>0.42999999970197678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2090734.41</v>
      </c>
      <c r="D423" s="2">
        <f>'PR-RAS'!E428</f>
        <v>3460595.23</v>
      </c>
      <c r="E423" s="2">
        <v>0</v>
      </c>
      <c r="F423" s="2">
        <v>0</v>
      </c>
      <c r="G423" s="3">
        <f t="shared" si="12"/>
        <v>3803032.2951399996</v>
      </c>
      <c r="H423" s="3">
        <f t="shared" si="13"/>
        <v>0.63999999989755452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412919.48</v>
      </c>
      <c r="D529" s="2">
        <f>'PR-RAS'!E535</f>
        <v>465583.08</v>
      </c>
      <c r="E529" s="2">
        <v>0</v>
      </c>
      <c r="F529" s="2">
        <v>0</v>
      </c>
      <c r="G529" s="3">
        <f t="shared" ref="G529:G836" si="14">(B529/1000)*(C529*1+D529*2)</f>
        <v>709677.21792000008</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412919.48</v>
      </c>
      <c r="D591" s="2">
        <f>'PR-RAS'!E597</f>
        <v>465583.08</v>
      </c>
      <c r="E591" s="2">
        <v>0</v>
      </c>
      <c r="F591" s="2">
        <v>0</v>
      </c>
      <c r="G591" s="3">
        <f t="shared" si="14"/>
        <v>793010.52760000003</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412919.48</v>
      </c>
      <c r="D603" s="2">
        <f>'PR-RAS'!E609</f>
        <v>465583.08</v>
      </c>
      <c r="E603" s="2">
        <v>0</v>
      </c>
      <c r="F603" s="2">
        <v>0</v>
      </c>
      <c r="G603" s="3">
        <f t="shared" si="14"/>
        <v>809139.55528000009</v>
      </c>
      <c r="H603" s="3">
        <f t="shared" si="15"/>
        <v>0.55999999999767169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412919.48</v>
      </c>
      <c r="D604" s="2">
        <f>'PR-RAS'!E610</f>
        <v>465583.08</v>
      </c>
      <c r="E604" s="2">
        <v>0</v>
      </c>
      <c r="F604" s="2">
        <v>0</v>
      </c>
      <c r="G604" s="3">
        <f t="shared" si="14"/>
        <v>810483.64092000003</v>
      </c>
      <c r="H604" s="3">
        <f t="shared" si="15"/>
        <v>0.55999999999767169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412919.48</v>
      </c>
      <c r="D634" s="2">
        <f>'PR-RAS'!E640</f>
        <v>465583.08</v>
      </c>
      <c r="E634" s="2">
        <v>0</v>
      </c>
      <c r="F634" s="2">
        <v>0</v>
      </c>
      <c r="G634" s="3">
        <f t="shared" si="14"/>
        <v>850806.21012000006</v>
      </c>
      <c r="H634" s="3">
        <f t="shared" si="15"/>
        <v>0.55999999999767169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320000</v>
      </c>
      <c r="D635" s="2">
        <f>'PR-RAS'!E641</f>
        <v>0</v>
      </c>
      <c r="E635" s="2">
        <v>0</v>
      </c>
      <c r="F635" s="2">
        <v>0</v>
      </c>
      <c r="G635" s="3">
        <f t="shared" si="14"/>
        <v>202880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28019717.379999999</v>
      </c>
      <c r="D637" s="2">
        <f>'PR-RAS'!E643</f>
        <v>32370533.510000002</v>
      </c>
      <c r="E637" s="2">
        <v>0</v>
      </c>
      <c r="F637" s="2">
        <v>0</v>
      </c>
      <c r="G637" s="3">
        <f t="shared" si="14"/>
        <v>58995858.878400005</v>
      </c>
      <c r="H637" s="3">
        <f t="shared" si="15"/>
        <v>0.86999999731779099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30334214.629999999</v>
      </c>
      <c r="D638" s="2">
        <f>'PR-RAS'!E644</f>
        <v>35337137.099999994</v>
      </c>
      <c r="E638" s="2">
        <v>0</v>
      </c>
      <c r="F638" s="2">
        <v>0</v>
      </c>
      <c r="G638" s="3">
        <f t="shared" si="14"/>
        <v>64342407.384709992</v>
      </c>
      <c r="H638" s="3">
        <f t="shared" si="15"/>
        <v>0.46999999508261681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2314497.25</v>
      </c>
      <c r="D640" s="2">
        <f>'PR-RAS'!E646</f>
        <v>2966603.5899999924</v>
      </c>
      <c r="E640" s="2">
        <v>0</v>
      </c>
      <c r="F640" s="2">
        <v>0</v>
      </c>
      <c r="G640" s="3">
        <f t="shared" si="14"/>
        <v>5270283.1307699904</v>
      </c>
      <c r="H640" s="3">
        <f t="shared" si="15"/>
        <v>0.66000000759959221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8733371.9100000001</v>
      </c>
      <c r="D641" s="2">
        <f>'PR-RAS'!E647</f>
        <v>6419026.6600000001</v>
      </c>
      <c r="E641" s="2">
        <v>0</v>
      </c>
      <c r="F641" s="2">
        <v>0</v>
      </c>
      <c r="G641" s="3">
        <f t="shared" si="14"/>
        <v>13805712.147200001</v>
      </c>
      <c r="H641" s="3">
        <f t="shared" si="15"/>
        <v>0.42999999970197678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6418874.6600000001</v>
      </c>
      <c r="D643" s="2">
        <f>'PR-RAS'!E649</f>
        <v>3452423.0700000077</v>
      </c>
      <c r="E643" s="2">
        <v>0</v>
      </c>
      <c r="F643" s="2">
        <v>0</v>
      </c>
      <c r="G643" s="3">
        <f t="shared" si="14"/>
        <v>8553828.7536000106</v>
      </c>
      <c r="H643" s="3">
        <f t="shared" si="15"/>
        <v>0.41000000759959221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144496.13</v>
      </c>
      <c r="D645" s="2">
        <f>'PR-RAS'!E651</f>
        <v>4122.7299999999996</v>
      </c>
      <c r="E645" s="2">
        <v>0</v>
      </c>
      <c r="F645" s="2">
        <v>0</v>
      </c>
      <c r="G645" s="3">
        <f t="shared" si="14"/>
        <v>98365.583960000004</v>
      </c>
      <c r="H645" s="3">
        <f t="shared" si="15"/>
        <v>0.40000000000509317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10749850.880000001</v>
      </c>
      <c r="D646" s="2">
        <f>'PR-RAS'!E653</f>
        <v>8842745.9199999999</v>
      </c>
      <c r="E646" s="2">
        <v>0</v>
      </c>
      <c r="F646" s="2">
        <v>0</v>
      </c>
      <c r="G646" s="3">
        <f t="shared" si="14"/>
        <v>18340796.054400001</v>
      </c>
      <c r="H646" s="3">
        <f t="shared" si="15"/>
        <v>0.19999999925494194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58866132.539999999</v>
      </c>
      <c r="D647" s="2">
        <f>'PR-RAS'!E654</f>
        <v>70940929.239999995</v>
      </c>
      <c r="E647" s="2">
        <v>0</v>
      </c>
      <c r="F647" s="2">
        <v>0</v>
      </c>
      <c r="G647" s="3">
        <f t="shared" si="14"/>
        <v>129683202.19892</v>
      </c>
      <c r="H647" s="3">
        <f t="shared" si="15"/>
        <v>0.69999999552965164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60773237.5</v>
      </c>
      <c r="D648" s="2">
        <f>'PR-RAS'!E655</f>
        <v>73447652.349999994</v>
      </c>
      <c r="E648" s="2">
        <v>0</v>
      </c>
      <c r="F648" s="2">
        <v>0</v>
      </c>
      <c r="G648" s="3">
        <f t="shared" si="14"/>
        <v>134361546.80340001</v>
      </c>
      <c r="H648" s="3">
        <f t="shared" si="15"/>
        <v>0.84999999403953552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8842745.9200000018</v>
      </c>
      <c r="D649" s="2">
        <f>'PR-RAS'!E656</f>
        <v>6336022.8100000024</v>
      </c>
      <c r="E649" s="2">
        <v>0</v>
      </c>
      <c r="F649" s="2">
        <v>0</v>
      </c>
      <c r="G649" s="3">
        <f t="shared" si="14"/>
        <v>13941584.917920005</v>
      </c>
      <c r="H649" s="3">
        <f t="shared" si="15"/>
        <v>0.26999999582767487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66</v>
      </c>
      <c r="D650" s="2">
        <f>'PR-RAS'!E657</f>
        <v>70</v>
      </c>
      <c r="E650" s="2">
        <v>0</v>
      </c>
      <c r="F650" s="2">
        <v>0</v>
      </c>
      <c r="G650" s="3">
        <f t="shared" si="14"/>
        <v>133.69400000000002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287</v>
      </c>
      <c r="D651" s="2">
        <f>'PR-RAS'!E658</f>
        <v>288</v>
      </c>
      <c r="E651" s="2">
        <v>0</v>
      </c>
      <c r="F651" s="2">
        <v>0</v>
      </c>
      <c r="G651" s="3">
        <f t="shared" si="14"/>
        <v>560.95000000000005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63</v>
      </c>
      <c r="D652" s="2">
        <f>'PR-RAS'!E659</f>
        <v>65</v>
      </c>
      <c r="E652" s="2">
        <v>0</v>
      </c>
      <c r="F652" s="2">
        <v>0</v>
      </c>
      <c r="G652" s="3">
        <f t="shared" si="14"/>
        <v>125.643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266</v>
      </c>
      <c r="D653" s="2">
        <f>'PR-RAS'!E660</f>
        <v>269</v>
      </c>
      <c r="E653" s="2">
        <v>0</v>
      </c>
      <c r="F653" s="2">
        <v>0</v>
      </c>
      <c r="G653" s="3">
        <f t="shared" si="14"/>
        <v>524.20799999999997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395534.91</v>
      </c>
      <c r="D654" s="2">
        <f>'PR-RAS'!E661</f>
        <v>449023.96</v>
      </c>
      <c r="E654" s="2">
        <v>0</v>
      </c>
      <c r="F654" s="2">
        <v>0</v>
      </c>
      <c r="G654" s="3">
        <f t="shared" si="14"/>
        <v>844709.58799000003</v>
      </c>
      <c r="H654" s="3">
        <f t="shared" si="15"/>
        <v>0.13000000000465661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157276.42000000001</v>
      </c>
      <c r="D655" s="2">
        <f>'PR-RAS'!E662</f>
        <v>110441.75</v>
      </c>
      <c r="E655" s="2">
        <v>0</v>
      </c>
      <c r="F655" s="2">
        <v>0</v>
      </c>
      <c r="G655" s="3">
        <f t="shared" si="14"/>
        <v>247316.58768000003</v>
      </c>
      <c r="H655" s="3">
        <f t="shared" si="15"/>
        <v>0.67000000001280569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2500552.98</v>
      </c>
      <c r="D657" s="2">
        <f>'PR-RAS'!E664</f>
        <v>2466171.09</v>
      </c>
      <c r="E657" s="2">
        <v>0</v>
      </c>
      <c r="F657" s="2">
        <v>0</v>
      </c>
      <c r="G657" s="3">
        <f t="shared" si="16"/>
        <v>4875979.2249600003</v>
      </c>
      <c r="H657" s="3">
        <f t="shared" si="17"/>
        <v>0.10999999986961484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15.86</v>
      </c>
      <c r="E660" s="2">
        <v>0</v>
      </c>
      <c r="F660" s="2">
        <v>0</v>
      </c>
      <c r="G660" s="3">
        <f t="shared" si="14"/>
        <v>20.903480000000002</v>
      </c>
      <c r="H660" s="3">
        <f t="shared" si="15"/>
        <v>0.14000000000000057</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365147.24</v>
      </c>
      <c r="D662" s="2">
        <f>'PR-RAS'!E669</f>
        <v>363434.91</v>
      </c>
      <c r="E662" s="2">
        <v>0</v>
      </c>
      <c r="F662" s="2">
        <v>0</v>
      </c>
      <c r="G662" s="3">
        <f t="shared" si="14"/>
        <v>721823.27666000009</v>
      </c>
      <c r="H662" s="3">
        <f t="shared" si="15"/>
        <v>0.33000000001629815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4250</v>
      </c>
      <c r="D663" s="2">
        <f>'PR-RAS'!E670</f>
        <v>47041.51</v>
      </c>
      <c r="E663" s="2">
        <v>0</v>
      </c>
      <c r="F663" s="2">
        <v>0</v>
      </c>
      <c r="G663" s="3">
        <f t="shared" si="14"/>
        <v>65096.459240000004</v>
      </c>
      <c r="H663" s="3">
        <f t="shared" si="15"/>
        <v>0.48999999999796273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727607.81</v>
      </c>
      <c r="D665" s="2">
        <f>'PR-RAS'!E672</f>
        <v>0</v>
      </c>
      <c r="E665" s="2">
        <v>0</v>
      </c>
      <c r="F665" s="2">
        <v>0</v>
      </c>
      <c r="G665" s="3">
        <f t="shared" si="14"/>
        <v>483131.58584000007</v>
      </c>
      <c r="H665" s="3">
        <f t="shared" si="15"/>
        <v>0.18999999994412065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169113.32</v>
      </c>
      <c r="D666" s="2">
        <f>'PR-RAS'!E673</f>
        <v>276407.38</v>
      </c>
      <c r="E666" s="2">
        <v>0</v>
      </c>
      <c r="F666" s="2">
        <v>0</v>
      </c>
      <c r="G666" s="3">
        <f t="shared" si="14"/>
        <v>480082.17320000008</v>
      </c>
      <c r="H666" s="3">
        <f t="shared" si="15"/>
        <v>0.70000000001164153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82889</v>
      </c>
      <c r="D667" s="2">
        <f>'PR-RAS'!E674</f>
        <v>40000</v>
      </c>
      <c r="E667" s="2">
        <v>0</v>
      </c>
      <c r="F667" s="2">
        <v>0</v>
      </c>
      <c r="G667" s="3">
        <f t="shared" si="14"/>
        <v>108484.07400000001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11038.71</v>
      </c>
      <c r="D669" s="2">
        <f>'PR-RAS'!E676</f>
        <v>0</v>
      </c>
      <c r="E669" s="2">
        <v>0</v>
      </c>
      <c r="F669" s="2">
        <v>0</v>
      </c>
      <c r="G669" s="3">
        <f t="shared" si="14"/>
        <v>7373.8582799999995</v>
      </c>
      <c r="H669" s="3">
        <f t="shared" si="15"/>
        <v>0.29000000000087311</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97047.55</v>
      </c>
      <c r="E671" s="2">
        <v>0</v>
      </c>
      <c r="F671" s="2">
        <v>0</v>
      </c>
      <c r="G671" s="3">
        <f t="shared" si="14"/>
        <v>130043.71700000002</v>
      </c>
      <c r="H671" s="3">
        <f t="shared" si="15"/>
        <v>0.44999999999708962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41528.54</v>
      </c>
      <c r="E672" s="2">
        <v>0</v>
      </c>
      <c r="F672" s="2">
        <v>0</v>
      </c>
      <c r="G672" s="3">
        <f t="shared" si="14"/>
        <v>55731.300680000008</v>
      </c>
      <c r="H672" s="3">
        <f t="shared" si="15"/>
        <v>0.45999999999912689</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24055.5</v>
      </c>
      <c r="D674" s="2">
        <f>'PR-RAS'!E681</f>
        <v>0</v>
      </c>
      <c r="E674" s="2">
        <v>0</v>
      </c>
      <c r="F674" s="2">
        <v>0</v>
      </c>
      <c r="G674" s="3">
        <f t="shared" si="14"/>
        <v>16189.351500000001</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1915029.05</v>
      </c>
      <c r="D676" s="2">
        <f>'PR-RAS'!E683</f>
        <v>2040644.15</v>
      </c>
      <c r="E676" s="2">
        <v>0</v>
      </c>
      <c r="F676" s="2">
        <v>0</v>
      </c>
      <c r="G676" s="3">
        <f t="shared" si="14"/>
        <v>4047514.2112500002</v>
      </c>
      <c r="H676" s="3">
        <f t="shared" si="15"/>
        <v>0.19999999995343387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894865.35</v>
      </c>
      <c r="D677" s="2">
        <f>'PR-RAS'!E684</f>
        <v>1945203.54</v>
      </c>
      <c r="E677" s="2">
        <v>0</v>
      </c>
      <c r="F677" s="2">
        <v>0</v>
      </c>
      <c r="G677" s="3">
        <f t="shared" si="14"/>
        <v>3234844.1626800001</v>
      </c>
      <c r="H677" s="3">
        <f t="shared" si="15"/>
        <v>0.80999999993946403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55642.38</v>
      </c>
      <c r="D678" s="2">
        <f>'PR-RAS'!E685</f>
        <v>57363.25</v>
      </c>
      <c r="E678" s="2">
        <v>0</v>
      </c>
      <c r="F678" s="2">
        <v>0</v>
      </c>
      <c r="G678" s="3">
        <f t="shared" si="14"/>
        <v>115339.73176000001</v>
      </c>
      <c r="H678" s="3">
        <f t="shared" si="15"/>
        <v>0.62999999999738066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31665</v>
      </c>
      <c r="D679" s="2">
        <f>'PR-RAS'!E686</f>
        <v>52361.88</v>
      </c>
      <c r="E679" s="2">
        <v>0</v>
      </c>
      <c r="F679" s="2">
        <v>0</v>
      </c>
      <c r="G679" s="3">
        <f t="shared" si="14"/>
        <v>92471.57928000002</v>
      </c>
      <c r="H679" s="3">
        <f t="shared" si="15"/>
        <v>0.12000000000261934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83887.09</v>
      </c>
      <c r="D695" s="2">
        <f>'PR-RAS'!E702</f>
        <v>761431.51</v>
      </c>
      <c r="E695" s="2">
        <v>0</v>
      </c>
      <c r="F695" s="2">
        <v>0</v>
      </c>
      <c r="G695" s="3">
        <f t="shared" si="14"/>
        <v>1115084.5763399999</v>
      </c>
      <c r="H695" s="3">
        <f t="shared" si="15"/>
        <v>0.57999999998719431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1317.66</v>
      </c>
      <c r="D697" s="2">
        <f>'PR-RAS'!E704</f>
        <v>0</v>
      </c>
      <c r="E697" s="2">
        <v>0</v>
      </c>
      <c r="F697" s="2">
        <v>0</v>
      </c>
      <c r="G697" s="3">
        <f t="shared" si="14"/>
        <v>917.09136000000001</v>
      </c>
      <c r="H697" s="3">
        <f t="shared" si="15"/>
        <v>0.33999999999991815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350174.69</v>
      </c>
      <c r="D699" s="2">
        <f>'PR-RAS'!E706</f>
        <v>83650</v>
      </c>
      <c r="E699" s="2">
        <v>0</v>
      </c>
      <c r="F699" s="2">
        <v>0</v>
      </c>
      <c r="G699" s="3">
        <f t="shared" si="14"/>
        <v>361197.33361999999</v>
      </c>
      <c r="H699" s="3">
        <f t="shared" si="15"/>
        <v>0.30999999999767169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164640.75</v>
      </c>
      <c r="D705" s="2">
        <f>'PR-RAS'!E712</f>
        <v>102796.74</v>
      </c>
      <c r="E705" s="2">
        <v>0</v>
      </c>
      <c r="F705" s="2">
        <v>0</v>
      </c>
      <c r="G705" s="3">
        <f t="shared" si="20"/>
        <v>260644.89791999996</v>
      </c>
      <c r="H705" s="3">
        <f t="shared" si="21"/>
        <v>0.50999999999476131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390673.93</v>
      </c>
      <c r="D715" s="2">
        <f>'PR-RAS'!E722</f>
        <v>396922.86</v>
      </c>
      <c r="E715" s="2">
        <v>0</v>
      </c>
      <c r="F715" s="2">
        <v>0</v>
      </c>
      <c r="G715" s="3">
        <f t="shared" ref="G715:G716" si="22">(B715/1000)*(C715*1+D715*2)</f>
        <v>845747.03009999986</v>
      </c>
      <c r="H715" s="3">
        <f t="shared" ref="H715:H716" si="23">ABS(C715-ROUND(C715,0))+ABS(D715-ROUND(D715,0))</f>
        <v>0.21000000002095476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573571.29</v>
      </c>
      <c r="D717" s="2">
        <f>'PR-RAS'!E724</f>
        <v>593899.65</v>
      </c>
      <c r="E717" s="2">
        <v>0</v>
      </c>
      <c r="F717" s="2">
        <v>0</v>
      </c>
      <c r="G717" s="3">
        <f t="shared" si="14"/>
        <v>1261141.34244</v>
      </c>
      <c r="H717" s="3">
        <f t="shared" si="15"/>
        <v>0.64000000001396984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10672.25</v>
      </c>
      <c r="D719" s="2">
        <f>'PR-RAS'!E726</f>
        <v>5713.27</v>
      </c>
      <c r="E719" s="2">
        <v>0</v>
      </c>
      <c r="F719" s="2">
        <v>0</v>
      </c>
      <c r="G719" s="3">
        <f t="shared" si="14"/>
        <v>15866.93122</v>
      </c>
      <c r="H719" s="3">
        <f t="shared" si="15"/>
        <v>0.52000000000043656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36506.629999999997</v>
      </c>
      <c r="D725" s="2">
        <f>'PR-RAS'!E732</f>
        <v>130038.76</v>
      </c>
      <c r="E725" s="2">
        <v>0</v>
      </c>
      <c r="F725" s="2">
        <v>0</v>
      </c>
      <c r="G725" s="3">
        <f t="shared" si="14"/>
        <v>214726.92459999997</v>
      </c>
      <c r="H725" s="3">
        <f t="shared" si="15"/>
        <v>0.61000000000785803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67651.44</v>
      </c>
      <c r="D726" s="2">
        <f>'PR-RAS'!E733</f>
        <v>62430.87</v>
      </c>
      <c r="E726" s="2">
        <v>0</v>
      </c>
      <c r="F726" s="2">
        <v>0</v>
      </c>
      <c r="G726" s="3">
        <f t="shared" si="14"/>
        <v>139572.05549999999</v>
      </c>
      <c r="H726" s="3">
        <f t="shared" si="15"/>
        <v>0.56999999999970896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198837.29</v>
      </c>
      <c r="D727" s="2">
        <f>'PR-RAS'!E734</f>
        <v>241253.16</v>
      </c>
      <c r="E727" s="2">
        <v>0</v>
      </c>
      <c r="F727" s="2">
        <v>0</v>
      </c>
      <c r="G727" s="3">
        <f t="shared" si="14"/>
        <v>494655.46085999999</v>
      </c>
      <c r="H727" s="3">
        <f t="shared" si="15"/>
        <v>0.45000000001164153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8972.9</v>
      </c>
      <c r="D729" s="2">
        <f>'PR-RAS'!E736</f>
        <v>9739.3700000000008</v>
      </c>
      <c r="E729" s="2">
        <v>0</v>
      </c>
      <c r="F729" s="2">
        <v>0</v>
      </c>
      <c r="G729" s="3">
        <f t="shared" si="14"/>
        <v>20712.79392</v>
      </c>
      <c r="H729" s="3">
        <f t="shared" si="15"/>
        <v>0.47000000000116415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49754.75</v>
      </c>
      <c r="D730" s="2">
        <f>'PR-RAS'!E737</f>
        <v>40776.550000000003</v>
      </c>
      <c r="E730" s="2">
        <v>0</v>
      </c>
      <c r="F730" s="2">
        <v>0</v>
      </c>
      <c r="G730" s="3">
        <f t="shared" si="14"/>
        <v>95723.422650000008</v>
      </c>
      <c r="H730" s="3">
        <f t="shared" si="15"/>
        <v>0.69999999999708962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18597.03</v>
      </c>
      <c r="D731" s="2">
        <f>'PR-RAS'!E738</f>
        <v>15903.41</v>
      </c>
      <c r="E731" s="2">
        <v>0</v>
      </c>
      <c r="F731" s="2">
        <v>0</v>
      </c>
      <c r="G731" s="3">
        <f t="shared" si="14"/>
        <v>36794.8105</v>
      </c>
      <c r="H731" s="3">
        <f t="shared" si="15"/>
        <v>0.43999999999869033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19402.02</v>
      </c>
      <c r="D732" s="2">
        <f>'PR-RAS'!E739</f>
        <v>28592.19</v>
      </c>
      <c r="E732" s="2">
        <v>0</v>
      </c>
      <c r="F732" s="2">
        <v>0</v>
      </c>
      <c r="G732" s="3">
        <f t="shared" si="14"/>
        <v>55984.658399999993</v>
      </c>
      <c r="H732" s="3">
        <f t="shared" si="15"/>
        <v>0.20999999999912689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52707.47</v>
      </c>
      <c r="D734" s="2">
        <f>'PR-RAS'!E741</f>
        <v>59233.79</v>
      </c>
      <c r="E734" s="2">
        <v>0</v>
      </c>
      <c r="F734" s="2">
        <v>0</v>
      </c>
      <c r="G734" s="3">
        <f t="shared" si="14"/>
        <v>125471.31164999999</v>
      </c>
      <c r="H734" s="3">
        <f t="shared" si="15"/>
        <v>0.68000000000029104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25427.599999999999</v>
      </c>
      <c r="D735" s="2">
        <f>'PR-RAS'!E742</f>
        <v>35798.75</v>
      </c>
      <c r="E735" s="2">
        <v>0</v>
      </c>
      <c r="F735" s="2">
        <v>0</v>
      </c>
      <c r="G735" s="3">
        <f t="shared" si="14"/>
        <v>71216.4234</v>
      </c>
      <c r="H735" s="3">
        <f t="shared" si="15"/>
        <v>0.65000000000145519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4969.96</v>
      </c>
      <c r="D750" s="2">
        <f>'PR-RAS'!E757</f>
        <v>4540.97</v>
      </c>
      <c r="E750" s="2">
        <v>0</v>
      </c>
      <c r="F750" s="2">
        <v>0</v>
      </c>
      <c r="G750" s="3">
        <f t="shared" si="14"/>
        <v>10524.873100000001</v>
      </c>
      <c r="H750" s="3">
        <f t="shared" si="15"/>
        <v>6.9999999999708962E-2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123953.78</v>
      </c>
      <c r="D753" s="2">
        <f>'PR-RAS'!E760</f>
        <v>86558.35</v>
      </c>
      <c r="E753" s="2">
        <v>0</v>
      </c>
      <c r="F753" s="2">
        <v>0</v>
      </c>
      <c r="G753" s="3">
        <f t="shared" si="14"/>
        <v>223397.00095999998</v>
      </c>
      <c r="H753" s="3">
        <f t="shared" si="15"/>
        <v>0.57000000000698492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27324.45</v>
      </c>
      <c r="D770" s="2">
        <f>'PR-RAS'!E777</f>
        <v>32866.82</v>
      </c>
      <c r="E770" s="2">
        <v>0</v>
      </c>
      <c r="F770" s="2">
        <v>0</v>
      </c>
      <c r="G770" s="3">
        <f t="shared" si="14"/>
        <v>71561.67121</v>
      </c>
      <c r="H770" s="3">
        <f t="shared" si="15"/>
        <v>0.63000000000101863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165573.07</v>
      </c>
      <c r="D771" s="2">
        <f>'PR-RAS'!E778</f>
        <v>211048.44</v>
      </c>
      <c r="E771" s="2">
        <v>0</v>
      </c>
      <c r="F771" s="2">
        <v>0</v>
      </c>
      <c r="G771" s="3">
        <f t="shared" si="14"/>
        <v>452505.8615</v>
      </c>
      <c r="H771" s="3">
        <f t="shared" si="15"/>
        <v>0.51000000000931323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3500</v>
      </c>
      <c r="D772" s="2">
        <f>'PR-RAS'!E779</f>
        <v>4000</v>
      </c>
      <c r="E772" s="2">
        <v>0</v>
      </c>
      <c r="F772" s="2">
        <v>0</v>
      </c>
      <c r="G772" s="3">
        <f t="shared" si="14"/>
        <v>8866.5</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5309</v>
      </c>
      <c r="D774" s="2">
        <f>'PR-RAS'!E781</f>
        <v>7500</v>
      </c>
      <c r="E774" s="2">
        <v>0</v>
      </c>
      <c r="F774" s="2">
        <v>0</v>
      </c>
      <c r="G774" s="3">
        <f t="shared" si="14"/>
        <v>15698.857</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8000</v>
      </c>
      <c r="D778" s="2">
        <f>'PR-RAS'!E785</f>
        <v>10000</v>
      </c>
      <c r="E778" s="2">
        <v>0</v>
      </c>
      <c r="F778" s="2">
        <v>0</v>
      </c>
      <c r="G778" s="3">
        <f t="shared" si="14"/>
        <v>21756</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31809.75</v>
      </c>
      <c r="D780" s="2">
        <f>'PR-RAS'!E787</f>
        <v>0</v>
      </c>
      <c r="E780" s="2">
        <v>0</v>
      </c>
      <c r="F780" s="2">
        <v>0</v>
      </c>
      <c r="G780" s="3">
        <f t="shared" si="14"/>
        <v>24779.795249999999</v>
      </c>
      <c r="H780" s="3">
        <f t="shared" si="15"/>
        <v>0.25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53218</v>
      </c>
      <c r="E782" s="2">
        <v>0</v>
      </c>
      <c r="F782" s="2">
        <v>0</v>
      </c>
      <c r="G782" s="3">
        <f t="shared" si="14"/>
        <v>83126.516000000003</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76246.97</v>
      </c>
      <c r="E810" s="2">
        <v>0</v>
      </c>
      <c r="F810" s="2">
        <v>0</v>
      </c>
      <c r="G810" s="3">
        <f t="shared" si="14"/>
        <v>123367.59746</v>
      </c>
      <c r="H810" s="3">
        <f t="shared" si="15"/>
        <v>2.9999999998835847E-2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731185.7</v>
      </c>
      <c r="D836" s="2">
        <f>'PR-RAS'!E843</f>
        <v>983074.85</v>
      </c>
      <c r="E836" s="2">
        <v>0</v>
      </c>
      <c r="F836" s="2">
        <v>0</v>
      </c>
      <c r="G836" s="3">
        <f t="shared" si="14"/>
        <v>2252275.0589999999</v>
      </c>
      <c r="H836" s="3">
        <f t="shared" si="15"/>
        <v>0.45000000006984919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5300</v>
      </c>
      <c r="D837" s="2">
        <f>'PR-RAS'!E844</f>
        <v>7560</v>
      </c>
      <c r="E837" s="2">
        <v>0</v>
      </c>
      <c r="F837" s="2">
        <v>0</v>
      </c>
      <c r="G837" s="3">
        <f t="shared" ref="G837:G1010" si="34">(B837/1000)*(C837*1+D837*2)</f>
        <v>17071.12</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167073.75</v>
      </c>
      <c r="D839" s="2">
        <f>'PR-RAS'!E846</f>
        <v>159682.92000000001</v>
      </c>
      <c r="E839" s="2">
        <v>0</v>
      </c>
      <c r="F839" s="2">
        <v>0</v>
      </c>
      <c r="G839" s="3">
        <f t="shared" si="34"/>
        <v>407636.37641999999</v>
      </c>
      <c r="H839" s="3">
        <f t="shared" si="35"/>
        <v>0.32999999998719431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7174.12</v>
      </c>
      <c r="D843" s="2">
        <f>'PR-RAS'!E850</f>
        <v>8273</v>
      </c>
      <c r="E843" s="2">
        <v>0</v>
      </c>
      <c r="F843" s="2">
        <v>0</v>
      </c>
      <c r="G843" s="3">
        <f t="shared" si="34"/>
        <v>19972.341039999999</v>
      </c>
      <c r="H843" s="3">
        <f t="shared" si="35"/>
        <v>0.11999999999989086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26133.81</v>
      </c>
      <c r="D848" s="2">
        <f>'PR-RAS'!E855</f>
        <v>31912.61</v>
      </c>
      <c r="E848" s="2">
        <v>0</v>
      </c>
      <c r="F848" s="2">
        <v>0</v>
      </c>
      <c r="G848" s="3">
        <f t="shared" si="34"/>
        <v>76195.298410000003</v>
      </c>
      <c r="H848" s="3">
        <f t="shared" si="35"/>
        <v>0.57999999999810825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474282.82</v>
      </c>
      <c r="D850" s="2">
        <f>'PR-RAS'!E857</f>
        <v>361843.79</v>
      </c>
      <c r="E850" s="2">
        <v>0</v>
      </c>
      <c r="F850" s="2">
        <v>0</v>
      </c>
      <c r="G850" s="3">
        <f t="shared" si="34"/>
        <v>1017076.8695999999</v>
      </c>
      <c r="H850" s="3">
        <f t="shared" si="35"/>
        <v>0.39000000001396984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412919.48</v>
      </c>
      <c r="D974" s="2">
        <f>'PR-RAS'!E981</f>
        <v>465583.08</v>
      </c>
      <c r="E974" s="2">
        <v>0</v>
      </c>
      <c r="F974" s="2">
        <v>0</v>
      </c>
      <c r="G974" s="3">
        <f t="shared" si="34"/>
        <v>1307795.3277200002</v>
      </c>
      <c r="H974" s="3">
        <f t="shared" si="35"/>
        <v>0.55999999999767169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143066229.15000001</v>
      </c>
      <c r="D1011" s="7">
        <f>BILANCA!E6</f>
        <v>145393211.78999999</v>
      </c>
      <c r="E1011" s="7">
        <v>0</v>
      </c>
      <c r="F1011" s="7">
        <v>0</v>
      </c>
      <c r="G1011" s="8">
        <f t="shared" ref="G1011:G1306" si="38">B1011/1000*C1011+B1011/500*D1011</f>
        <v>433852.65272999997</v>
      </c>
      <c r="H1011" s="8">
        <f t="shared" si="35"/>
        <v>0.36000001430511475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88850853.929999992</v>
      </c>
      <c r="D1012" s="2">
        <f>BILANCA!E7</f>
        <v>91824817.900000006</v>
      </c>
      <c r="E1012" s="2">
        <v>0</v>
      </c>
      <c r="F1012" s="2">
        <v>0</v>
      </c>
      <c r="G1012" s="3">
        <f t="shared" si="38"/>
        <v>545000.97946000006</v>
      </c>
      <c r="H1012" s="3">
        <f t="shared" si="35"/>
        <v>0.17000000178813934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23263038.360000003</v>
      </c>
      <c r="D1013" s="2">
        <f>BILANCA!E8</f>
        <v>24641217.68</v>
      </c>
      <c r="E1013" s="2">
        <v>0</v>
      </c>
      <c r="F1013" s="2">
        <v>0</v>
      </c>
      <c r="G1013" s="3">
        <f t="shared" si="38"/>
        <v>217636.42116000003</v>
      </c>
      <c r="H1013" s="3">
        <f t="shared" si="35"/>
        <v>0.68000000342726707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23225975.010000002</v>
      </c>
      <c r="D1014" s="2">
        <f>BILANCA!E9</f>
        <v>24603625.030000001</v>
      </c>
      <c r="E1014" s="2">
        <v>0</v>
      </c>
      <c r="F1014" s="2">
        <v>0</v>
      </c>
      <c r="G1014" s="3">
        <f t="shared" si="38"/>
        <v>289732.90028000006</v>
      </c>
      <c r="H1014" s="3">
        <f t="shared" si="35"/>
        <v>4.0000002831220627E-2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286169.62</v>
      </c>
      <c r="D1015" s="2">
        <f>BILANCA!E10</f>
        <v>291308.77</v>
      </c>
      <c r="E1015" s="2">
        <v>0</v>
      </c>
      <c r="F1015" s="2">
        <v>0</v>
      </c>
      <c r="G1015" s="3">
        <f t="shared" si="38"/>
        <v>4343.9358000000002</v>
      </c>
      <c r="H1015" s="3">
        <f t="shared" si="35"/>
        <v>0.60999999998603016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249106.27</v>
      </c>
      <c r="D1016" s="2">
        <f>BILANCA!E11</f>
        <v>253716.12</v>
      </c>
      <c r="E1016" s="2">
        <v>0</v>
      </c>
      <c r="F1016" s="2">
        <v>0</v>
      </c>
      <c r="G1016" s="3">
        <f t="shared" si="38"/>
        <v>4539.2310600000001</v>
      </c>
      <c r="H1016" s="3">
        <f t="shared" si="35"/>
        <v>0.38999999998486601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65349534.43999999</v>
      </c>
      <c r="D1017" s="2">
        <f>BILANCA!E12</f>
        <v>67176200.219999999</v>
      </c>
      <c r="E1017" s="2">
        <v>0</v>
      </c>
      <c r="F1017" s="2">
        <v>0</v>
      </c>
      <c r="G1017" s="3">
        <f t="shared" si="38"/>
        <v>1397913.54416</v>
      </c>
      <c r="H1017" s="3">
        <f t="shared" si="35"/>
        <v>0.65999998897314072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62879318.609999999</v>
      </c>
      <c r="D1018" s="2">
        <f>BILANCA!E13</f>
        <v>64402582.349999994</v>
      </c>
      <c r="E1018" s="2">
        <v>0</v>
      </c>
      <c r="F1018" s="2">
        <v>0</v>
      </c>
      <c r="G1018" s="3">
        <f t="shared" si="38"/>
        <v>1533475.8664799999</v>
      </c>
      <c r="H1018" s="3">
        <f t="shared" si="35"/>
        <v>0.73999999463558197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7569368.6799999997</v>
      </c>
      <c r="D1019" s="2">
        <f>BILANCA!E14</f>
        <v>7606556.1799999997</v>
      </c>
      <c r="E1019" s="2">
        <v>0</v>
      </c>
      <c r="F1019" s="2">
        <v>0</v>
      </c>
      <c r="G1019" s="3">
        <f t="shared" si="38"/>
        <v>205042.32935999997</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46928068.939999998</v>
      </c>
      <c r="D1020" s="2">
        <f>BILANCA!E15</f>
        <v>47356981.280000001</v>
      </c>
      <c r="E1020" s="2">
        <v>0</v>
      </c>
      <c r="F1020" s="2">
        <v>0</v>
      </c>
      <c r="G1020" s="3">
        <f t="shared" si="38"/>
        <v>1416420.3149999999</v>
      </c>
      <c r="H1020" s="3">
        <f t="shared" si="35"/>
        <v>0.34000000357627869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12636521.039999999</v>
      </c>
      <c r="D1021" s="2">
        <f>BILANCA!E16</f>
        <v>14485844.92</v>
      </c>
      <c r="E1021" s="2">
        <v>0</v>
      </c>
      <c r="F1021" s="2">
        <v>0</v>
      </c>
      <c r="G1021" s="3">
        <f t="shared" si="38"/>
        <v>457690.31967999996</v>
      </c>
      <c r="H1021" s="3">
        <f t="shared" si="35"/>
        <v>0.11999999918043613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19684867.170000002</v>
      </c>
      <c r="D1022" s="2">
        <f>BILANCA!E17</f>
        <v>21040449.27</v>
      </c>
      <c r="E1022" s="2">
        <v>0</v>
      </c>
      <c r="F1022" s="2">
        <v>0</v>
      </c>
      <c r="G1022" s="3">
        <f t="shared" si="38"/>
        <v>741189.18852000008</v>
      </c>
      <c r="H1022" s="3">
        <f t="shared" si="35"/>
        <v>0.44000000134110451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23939507.219999999</v>
      </c>
      <c r="D1023" s="2">
        <f>BILANCA!E18</f>
        <v>26087249.300000001</v>
      </c>
      <c r="E1023" s="2">
        <v>0</v>
      </c>
      <c r="F1023" s="2">
        <v>0</v>
      </c>
      <c r="G1023" s="3">
        <f t="shared" si="38"/>
        <v>989482.07565999986</v>
      </c>
      <c r="H1023" s="3">
        <f t="shared" si="35"/>
        <v>0.51999999955296516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1217439.3600000003</v>
      </c>
      <c r="D1024" s="2">
        <f>BILANCA!E19</f>
        <v>1396164.04</v>
      </c>
      <c r="E1024" s="2">
        <v>0</v>
      </c>
      <c r="F1024" s="2">
        <v>0</v>
      </c>
      <c r="G1024" s="3">
        <f t="shared" si="38"/>
        <v>56136.744160000009</v>
      </c>
      <c r="H1024" s="3">
        <f t="shared" si="35"/>
        <v>0.40000000037252903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1951088.32</v>
      </c>
      <c r="D1025" s="2">
        <f>BILANCA!E20</f>
        <v>2016117.64</v>
      </c>
      <c r="E1025" s="2">
        <v>0</v>
      </c>
      <c r="F1025" s="2">
        <v>0</v>
      </c>
      <c r="G1025" s="3">
        <f t="shared" si="38"/>
        <v>89749.853999999992</v>
      </c>
      <c r="H1025" s="3">
        <f t="shared" si="35"/>
        <v>0.68000000016763806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66365.759999999995</v>
      </c>
      <c r="D1026" s="2">
        <f>BILANCA!E21</f>
        <v>66797.59</v>
      </c>
      <c r="E1026" s="2">
        <v>0</v>
      </c>
      <c r="F1026" s="2">
        <v>0</v>
      </c>
      <c r="G1026" s="3">
        <f t="shared" si="38"/>
        <v>3199.3750399999999</v>
      </c>
      <c r="H1026" s="3">
        <f t="shared" si="35"/>
        <v>0.65000000000873115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1406763.52</v>
      </c>
      <c r="D1027" s="2">
        <f>BILANCA!E22</f>
        <v>1557188.51</v>
      </c>
      <c r="E1027" s="2">
        <v>0</v>
      </c>
      <c r="F1027" s="2">
        <v>0</v>
      </c>
      <c r="G1027" s="3">
        <f t="shared" si="38"/>
        <v>76859.389180000013</v>
      </c>
      <c r="H1027" s="3">
        <f t="shared" si="35"/>
        <v>0.96999999997206032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4560.5200000000004</v>
      </c>
      <c r="D1028" s="2">
        <f>BILANCA!E23</f>
        <v>4560.5200000000004</v>
      </c>
      <c r="E1028" s="2">
        <v>0</v>
      </c>
      <c r="F1028" s="2">
        <v>0</v>
      </c>
      <c r="G1028" s="3">
        <f t="shared" si="38"/>
        <v>246.26808</v>
      </c>
      <c r="H1028" s="3">
        <f t="shared" si="35"/>
        <v>0.95999999999912689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20839.150000000001</v>
      </c>
      <c r="D1029" s="2">
        <f>BILANCA!E24</f>
        <v>20839.150000000001</v>
      </c>
      <c r="E1029" s="2">
        <v>0</v>
      </c>
      <c r="F1029" s="2">
        <v>0</v>
      </c>
      <c r="G1029" s="3">
        <f t="shared" si="38"/>
        <v>1187.8315499999999</v>
      </c>
      <c r="H1029" s="3">
        <f t="shared" si="35"/>
        <v>0.30000000000291038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231036.31</v>
      </c>
      <c r="D1030" s="2">
        <f>BILANCA!E25</f>
        <v>246701.38</v>
      </c>
      <c r="E1030" s="2">
        <v>0</v>
      </c>
      <c r="F1030" s="2">
        <v>0</v>
      </c>
      <c r="G1030" s="3">
        <f t="shared" si="38"/>
        <v>14488.7814</v>
      </c>
      <c r="H1030" s="3">
        <f t="shared" si="35"/>
        <v>0.69000000000232831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1948046.16</v>
      </c>
      <c r="D1031" s="2">
        <f>BILANCA!E26</f>
        <v>2233535.29</v>
      </c>
      <c r="E1031" s="2">
        <v>0</v>
      </c>
      <c r="F1031" s="2">
        <v>0</v>
      </c>
      <c r="G1031" s="3">
        <f t="shared" si="38"/>
        <v>134717.45154000001</v>
      </c>
      <c r="H1031" s="3">
        <f t="shared" si="35"/>
        <v>0.44999999995343387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4411260.38</v>
      </c>
      <c r="D1033" s="2">
        <f>BILANCA!E28</f>
        <v>4749576.04</v>
      </c>
      <c r="E1033" s="2">
        <v>0</v>
      </c>
      <c r="F1033" s="2">
        <v>0</v>
      </c>
      <c r="G1033" s="3">
        <f t="shared" si="38"/>
        <v>319939.48658000003</v>
      </c>
      <c r="H1033" s="3">
        <f t="shared" si="35"/>
        <v>0.41999999992549419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71352.659999999916</v>
      </c>
      <c r="D1034" s="2">
        <f>BILANCA!E29</f>
        <v>57559.989999999991</v>
      </c>
      <c r="E1034" s="2">
        <v>0</v>
      </c>
      <c r="F1034" s="2">
        <v>0</v>
      </c>
      <c r="G1034" s="3">
        <f t="shared" si="38"/>
        <v>4475.3433599999971</v>
      </c>
      <c r="H1034" s="3">
        <f t="shared" si="35"/>
        <v>0.35000000009313226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1746225.92</v>
      </c>
      <c r="D1035" s="2">
        <f>BILANCA!E30</f>
        <v>1744373.68</v>
      </c>
      <c r="E1035" s="2">
        <v>0</v>
      </c>
      <c r="F1035" s="2">
        <v>0</v>
      </c>
      <c r="G1035" s="3">
        <f t="shared" si="38"/>
        <v>130874.33200000001</v>
      </c>
      <c r="H1035" s="3">
        <f t="shared" si="35"/>
        <v>0.40000000013969839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1674873.26</v>
      </c>
      <c r="D1039" s="2">
        <f>BILANCA!E34</f>
        <v>1686813.69</v>
      </c>
      <c r="E1039" s="2">
        <v>0</v>
      </c>
      <c r="F1039" s="2">
        <v>0</v>
      </c>
      <c r="G1039" s="3">
        <f t="shared" si="38"/>
        <v>146406.51856</v>
      </c>
      <c r="H1039" s="3">
        <f t="shared" si="35"/>
        <v>0.57000000006519258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773983.85999999987</v>
      </c>
      <c r="D1040" s="2">
        <f>BILANCA!E35</f>
        <v>837751.40999999992</v>
      </c>
      <c r="E1040" s="2">
        <v>0</v>
      </c>
      <c r="F1040" s="2">
        <v>0</v>
      </c>
      <c r="G1040" s="3">
        <f t="shared" si="38"/>
        <v>73484.600399999996</v>
      </c>
      <c r="H1040" s="3">
        <f t="shared" si="35"/>
        <v>0.55000000004656613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1669001.67</v>
      </c>
      <c r="D1041" s="2">
        <f>BILANCA!E36</f>
        <v>1748877.01</v>
      </c>
      <c r="E1041" s="2">
        <v>0</v>
      </c>
      <c r="F1041" s="2">
        <v>0</v>
      </c>
      <c r="G1041" s="3">
        <f t="shared" si="38"/>
        <v>160169.42639000001</v>
      </c>
      <c r="H1041" s="3">
        <f t="shared" si="35"/>
        <v>0.34000000008381903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242415.68</v>
      </c>
      <c r="D1042" s="2">
        <f>BILANCA!E37</f>
        <v>242282.96</v>
      </c>
      <c r="E1042" s="2">
        <v>0</v>
      </c>
      <c r="F1042" s="2">
        <v>0</v>
      </c>
      <c r="G1042" s="3">
        <f t="shared" si="38"/>
        <v>23263.411200000002</v>
      </c>
      <c r="H1042" s="3">
        <f t="shared" si="35"/>
        <v>0.36000000001513399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1137433.49</v>
      </c>
      <c r="D1045" s="2">
        <f>BILANCA!E40</f>
        <v>1153408.56</v>
      </c>
      <c r="E1045" s="2">
        <v>0</v>
      </c>
      <c r="F1045" s="2">
        <v>0</v>
      </c>
      <c r="G1045" s="3">
        <f t="shared" si="38"/>
        <v>120548.77135000002</v>
      </c>
      <c r="H1045" s="3">
        <f t="shared" si="35"/>
        <v>0.92999999993480742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61355.869999999995</v>
      </c>
      <c r="D1046" s="2">
        <f>BILANCA!E41</f>
        <v>73057.449999999953</v>
      </c>
      <c r="E1046" s="2">
        <v>0</v>
      </c>
      <c r="F1046" s="2">
        <v>0</v>
      </c>
      <c r="G1046" s="3">
        <f t="shared" si="38"/>
        <v>7468.9477199999965</v>
      </c>
      <c r="H1046" s="3">
        <f t="shared" si="35"/>
        <v>0.57999999995809048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763979.79</v>
      </c>
      <c r="D1047" s="2">
        <f>BILANCA!E42</f>
        <v>845468.44</v>
      </c>
      <c r="E1047" s="2">
        <v>0</v>
      </c>
      <c r="F1047" s="2">
        <v>0</v>
      </c>
      <c r="G1047" s="3">
        <f t="shared" si="38"/>
        <v>90831.916789999988</v>
      </c>
      <c r="H1047" s="3">
        <f t="shared" si="35"/>
        <v>0.64999999990686774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702623.92</v>
      </c>
      <c r="D1049" s="2">
        <f>BILANCA!E44</f>
        <v>772410.99</v>
      </c>
      <c r="E1049" s="2">
        <v>0</v>
      </c>
      <c r="F1049" s="2">
        <v>0</v>
      </c>
      <c r="G1049" s="3">
        <f t="shared" si="38"/>
        <v>87650.390100000004</v>
      </c>
      <c r="H1049" s="3">
        <f t="shared" si="35"/>
        <v>8.999999996740371E-2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346084.08000000007</v>
      </c>
      <c r="D1050" s="2">
        <f>BILANCA!E45</f>
        <v>409084.98000000045</v>
      </c>
      <c r="E1050" s="2">
        <v>0</v>
      </c>
      <c r="F1050" s="2">
        <v>0</v>
      </c>
      <c r="G1050" s="3">
        <f t="shared" si="38"/>
        <v>46570.161600000036</v>
      </c>
      <c r="H1050" s="3">
        <f t="shared" si="35"/>
        <v>9.999999962747097E-2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489410.55</v>
      </c>
      <c r="D1052" s="2">
        <f>BILANCA!E47</f>
        <v>515353.52</v>
      </c>
      <c r="E1052" s="2">
        <v>0</v>
      </c>
      <c r="F1052" s="2">
        <v>0</v>
      </c>
      <c r="G1052" s="3">
        <f t="shared" si="38"/>
        <v>63844.938780000004</v>
      </c>
      <c r="H1052" s="3">
        <f t="shared" si="35"/>
        <v>0.92999999999301508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2736565.29</v>
      </c>
      <c r="D1053" s="2">
        <f>BILANCA!E48</f>
        <v>2775140.29</v>
      </c>
      <c r="E1053" s="2">
        <v>0</v>
      </c>
      <c r="F1053" s="2">
        <v>0</v>
      </c>
      <c r="G1053" s="3">
        <f t="shared" si="38"/>
        <v>356334.37240999995</v>
      </c>
      <c r="H1053" s="3">
        <f t="shared" si="35"/>
        <v>0.58000000007450581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1834149.8</v>
      </c>
      <c r="D1054" s="2">
        <f>BILANCA!E49</f>
        <v>1972521.85</v>
      </c>
      <c r="E1054" s="2">
        <v>0</v>
      </c>
      <c r="F1054" s="2">
        <v>0</v>
      </c>
      <c r="G1054" s="3">
        <f t="shared" si="38"/>
        <v>254284.514</v>
      </c>
      <c r="H1054" s="3">
        <f t="shared" si="35"/>
        <v>0.34999999986030161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4714041.5599999996</v>
      </c>
      <c r="D1055" s="2">
        <f>BILANCA!E50</f>
        <v>4853930.68</v>
      </c>
      <c r="E1055" s="2">
        <v>0</v>
      </c>
      <c r="F1055" s="2">
        <v>0</v>
      </c>
      <c r="G1055" s="3">
        <f t="shared" si="38"/>
        <v>648985.63139999995</v>
      </c>
      <c r="H1055" s="3">
        <f t="shared" si="35"/>
        <v>0.76000000070780516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860290.27</v>
      </c>
      <c r="D1059" s="2">
        <f>BILANCA!E54</f>
        <v>994298.43</v>
      </c>
      <c r="E1059" s="2">
        <v>0</v>
      </c>
      <c r="F1059" s="2">
        <v>0</v>
      </c>
      <c r="G1059" s="3">
        <f t="shared" si="38"/>
        <v>139595.46937000001</v>
      </c>
      <c r="H1059" s="3">
        <f t="shared" si="35"/>
        <v>0.70000000006984919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860290.27</v>
      </c>
      <c r="D1060" s="2">
        <f>BILANCA!E55</f>
        <v>994298.43</v>
      </c>
      <c r="E1060" s="2">
        <v>0</v>
      </c>
      <c r="F1060" s="2">
        <v>0</v>
      </c>
      <c r="G1060" s="3">
        <f t="shared" si="38"/>
        <v>142444.35649999999</v>
      </c>
      <c r="H1060" s="3">
        <f t="shared" si="35"/>
        <v>0.70000000006984919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238281.13</v>
      </c>
      <c r="D1061" s="2">
        <f>BILANCA!E56</f>
        <v>7400</v>
      </c>
      <c r="E1061" s="2">
        <v>0</v>
      </c>
      <c r="F1061" s="2">
        <v>0</v>
      </c>
      <c r="G1061" s="3">
        <f t="shared" si="38"/>
        <v>12907.137629999999</v>
      </c>
      <c r="H1061" s="3">
        <f t="shared" si="35"/>
        <v>0.13000000000465661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238281.13</v>
      </c>
      <c r="D1062" s="2">
        <f>BILANCA!E57</f>
        <v>7400</v>
      </c>
      <c r="E1062" s="2">
        <v>0</v>
      </c>
      <c r="F1062" s="2">
        <v>0</v>
      </c>
      <c r="G1062" s="3">
        <f t="shared" si="38"/>
        <v>13160.21876</v>
      </c>
      <c r="H1062" s="3">
        <f t="shared" si="35"/>
        <v>0.13000000000465661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54215375.220000006</v>
      </c>
      <c r="D1074" s="2">
        <f>BILANCA!E69</f>
        <v>53568393.889999986</v>
      </c>
      <c r="E1074" s="2">
        <v>0</v>
      </c>
      <c r="F1074" s="2">
        <v>0</v>
      </c>
      <c r="G1074" s="3">
        <f t="shared" si="38"/>
        <v>10326538.431999998</v>
      </c>
      <c r="H1074" s="3">
        <f t="shared" si="35"/>
        <v>0.33000002056360245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8842745.9199999999</v>
      </c>
      <c r="D1075" s="2">
        <f>BILANCA!E70</f>
        <v>6336022.8099999996</v>
      </c>
      <c r="E1075" s="2">
        <v>0</v>
      </c>
      <c r="F1075" s="2">
        <v>0</v>
      </c>
      <c r="G1075" s="3">
        <f t="shared" si="38"/>
        <v>1398461.4501</v>
      </c>
      <c r="H1075" s="3">
        <f t="shared" si="35"/>
        <v>0.27000000048428774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8840932.4700000007</v>
      </c>
      <c r="D1076" s="2">
        <f>BILANCA!E71</f>
        <v>6331472.7299999995</v>
      </c>
      <c r="E1076" s="2">
        <v>0</v>
      </c>
      <c r="F1076" s="2">
        <v>0</v>
      </c>
      <c r="G1076" s="3">
        <f t="shared" si="38"/>
        <v>1419255.9433800001</v>
      </c>
      <c r="H1076" s="3">
        <f t="shared" si="35"/>
        <v>0.74000000115483999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8834470.4700000007</v>
      </c>
      <c r="D1078" s="2">
        <f>BILANCA!E73</f>
        <v>6324155.5899999999</v>
      </c>
      <c r="E1078" s="2">
        <v>0</v>
      </c>
      <c r="F1078" s="2">
        <v>0</v>
      </c>
      <c r="G1078" s="3">
        <f t="shared" si="38"/>
        <v>1460829.1522000001</v>
      </c>
      <c r="H1078" s="3">
        <f t="shared" si="35"/>
        <v>0.88000000081956387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6462</v>
      </c>
      <c r="D1080" s="2">
        <f>BILANCA!E75</f>
        <v>7317.14</v>
      </c>
      <c r="E1080" s="2">
        <v>0</v>
      </c>
      <c r="F1080" s="2">
        <v>0</v>
      </c>
      <c r="G1080" s="3">
        <f t="shared" si="38"/>
        <v>1476.7396000000003</v>
      </c>
      <c r="H1080" s="3">
        <f t="shared" si="35"/>
        <v>0.14000000000032742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4000.08</v>
      </c>
      <c r="E1081" s="2">
        <v>0</v>
      </c>
      <c r="F1081" s="2">
        <v>0</v>
      </c>
      <c r="G1081" s="3">
        <f t="shared" si="38"/>
        <v>568.01135999999997</v>
      </c>
      <c r="H1081" s="3">
        <f t="shared" si="35"/>
        <v>7.999999999992724E-2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4000.08</v>
      </c>
      <c r="E1082" s="2">
        <v>0</v>
      </c>
      <c r="F1082" s="2">
        <v>0</v>
      </c>
      <c r="G1082" s="3">
        <f t="shared" ref="G1082:G1084" si="39">B1082/1000*C1082+B1082/500*D1082</f>
        <v>576.0115199999999</v>
      </c>
      <c r="H1082" s="3">
        <f t="shared" ref="H1082:H1084" si="40">ABS(C1082-ROUND(C1082,0))+ABS(D1082-ROUND(D1082,0))</f>
        <v>7.999999999992724E-2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1813.45</v>
      </c>
      <c r="D1085" s="2">
        <f>BILANCA!E80</f>
        <v>550</v>
      </c>
      <c r="E1085" s="2">
        <v>0</v>
      </c>
      <c r="F1085" s="2">
        <v>0</v>
      </c>
      <c r="G1085" s="3">
        <f t="shared" si="38"/>
        <v>218.50874999999999</v>
      </c>
      <c r="H1085" s="3">
        <f t="shared" si="35"/>
        <v>0.45000000000004547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76635.179999999993</v>
      </c>
      <c r="D1087" s="2">
        <f>BILANCA!E82</f>
        <v>106788.53</v>
      </c>
      <c r="E1087" s="2">
        <v>0</v>
      </c>
      <c r="F1087" s="2">
        <v>0</v>
      </c>
      <c r="G1087" s="3">
        <f t="shared" si="38"/>
        <v>22346.342479999999</v>
      </c>
      <c r="H1087" s="3">
        <f t="shared" si="35"/>
        <v>0.64999999999417923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1396.91</v>
      </c>
      <c r="D1088" s="2">
        <f>BILANCA!E83</f>
        <v>1396.91</v>
      </c>
      <c r="E1088" s="2">
        <v>0</v>
      </c>
      <c r="F1088" s="2">
        <v>0</v>
      </c>
      <c r="G1088" s="3">
        <f t="shared" si="38"/>
        <v>326.87694000000005</v>
      </c>
      <c r="H1088" s="3">
        <f t="shared" si="35"/>
        <v>0.17999999999983629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39421.49</v>
      </c>
      <c r="D1090" s="2">
        <f>BILANCA!E85</f>
        <v>26636.84</v>
      </c>
      <c r="E1090" s="2">
        <v>0</v>
      </c>
      <c r="F1090" s="2">
        <v>0</v>
      </c>
      <c r="G1090" s="3">
        <f t="shared" si="38"/>
        <v>7415.6136000000006</v>
      </c>
      <c r="H1090" s="3">
        <f t="shared" si="35"/>
        <v>0.64999999999781721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35816.78</v>
      </c>
      <c r="D1092" s="2">
        <f>BILANCA!E87</f>
        <v>78754.78</v>
      </c>
      <c r="E1092" s="2">
        <v>0</v>
      </c>
      <c r="F1092" s="2">
        <v>0</v>
      </c>
      <c r="G1092" s="3">
        <f t="shared" si="38"/>
        <v>15852.75988</v>
      </c>
      <c r="H1092" s="3">
        <f t="shared" si="35"/>
        <v>0.44000000000232831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43026619.060000002</v>
      </c>
      <c r="D1140" s="2">
        <f>BILANCA!E135</f>
        <v>43627019.869999997</v>
      </c>
      <c r="E1140" s="2">
        <v>0</v>
      </c>
      <c r="F1140" s="2">
        <v>0</v>
      </c>
      <c r="G1140" s="3">
        <f t="shared" si="38"/>
        <v>16936485.644000001</v>
      </c>
      <c r="H1140" s="3">
        <f t="shared" si="41"/>
        <v>0.19000000506639481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43026619.060000002</v>
      </c>
      <c r="D1141" s="2">
        <f>BILANCA!E136</f>
        <v>43627019.869999997</v>
      </c>
      <c r="E1141" s="2">
        <v>0</v>
      </c>
      <c r="F1141" s="2">
        <v>0</v>
      </c>
      <c r="G1141" s="3">
        <f t="shared" si="38"/>
        <v>17066766.3028</v>
      </c>
      <c r="H1141" s="3">
        <f t="shared" si="41"/>
        <v>0.19000000506639481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43026619.060000002</v>
      </c>
      <c r="D1145" s="2">
        <f>BILANCA!E140</f>
        <v>43627019.869999997</v>
      </c>
      <c r="E1145" s="2">
        <v>0</v>
      </c>
      <c r="F1145" s="2">
        <v>0</v>
      </c>
      <c r="G1145" s="3">
        <f t="shared" si="38"/>
        <v>17587888.938000001</v>
      </c>
      <c r="H1145" s="3">
        <f t="shared" si="41"/>
        <v>0.19000000506639481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2102282.7999999998</v>
      </c>
      <c r="D1152" s="2">
        <f>BILANCA!E147</f>
        <v>3388912.6500000004</v>
      </c>
      <c r="E1152" s="2">
        <v>0</v>
      </c>
      <c r="F1152" s="2">
        <v>0</v>
      </c>
      <c r="G1152" s="3">
        <f t="shared" si="38"/>
        <v>1260975.3502</v>
      </c>
      <c r="H1152" s="3">
        <f t="shared" si="41"/>
        <v>0.54999999981373549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1512866.57</v>
      </c>
      <c r="D1153" s="2">
        <f>BILANCA!E148</f>
        <v>1610757.3</v>
      </c>
      <c r="E1153" s="2">
        <v>0</v>
      </c>
      <c r="F1153" s="2">
        <v>0</v>
      </c>
      <c r="G1153" s="3">
        <f t="shared" si="38"/>
        <v>677016.50731000002</v>
      </c>
      <c r="H1153" s="3">
        <f t="shared" si="41"/>
        <v>0.72999999998137355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8658.35</v>
      </c>
      <c r="D1155" s="2">
        <f>BILANCA!E150</f>
        <v>635898.34</v>
      </c>
      <c r="E1155" s="2">
        <v>0</v>
      </c>
      <c r="F1155" s="2">
        <v>0</v>
      </c>
      <c r="G1155" s="3">
        <f t="shared" si="38"/>
        <v>185665.97934999998</v>
      </c>
      <c r="H1155" s="3">
        <f t="shared" si="41"/>
        <v>0.68999999996776751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8658.35</v>
      </c>
      <c r="D1158" s="2">
        <f>BILANCA!E153</f>
        <v>277978.84999999998</v>
      </c>
      <c r="E1158" s="2">
        <v>0</v>
      </c>
      <c r="F1158" s="2">
        <v>0</v>
      </c>
      <c r="G1158" s="3">
        <f t="shared" si="38"/>
        <v>83563.175399999993</v>
      </c>
      <c r="H1158" s="3">
        <f t="shared" si="41"/>
        <v>0.50000000002364686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190068.58</v>
      </c>
      <c r="E1161" s="2">
        <v>0</v>
      </c>
      <c r="F1161" s="2">
        <v>0</v>
      </c>
      <c r="G1161" s="3">
        <f t="shared" si="38"/>
        <v>57400.711159999992</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167850.91</v>
      </c>
      <c r="E1163" s="2">
        <v>0</v>
      </c>
      <c r="F1163" s="2">
        <v>0</v>
      </c>
      <c r="G1163" s="3">
        <f t="shared" si="38"/>
        <v>51362.37846</v>
      </c>
      <c r="H1163" s="3">
        <f t="shared" si="41"/>
        <v>8.999999999650754E-2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886493.53</v>
      </c>
      <c r="D1164" s="2">
        <f>BILANCA!E159</f>
        <v>606491.46</v>
      </c>
      <c r="E1164" s="2">
        <v>0</v>
      </c>
      <c r="F1164" s="2">
        <v>0</v>
      </c>
      <c r="G1164" s="3">
        <f t="shared" si="38"/>
        <v>323319.37329999998</v>
      </c>
      <c r="H1164" s="3">
        <f t="shared" si="41"/>
        <v>0.92999999993480742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1340831.5900000001</v>
      </c>
      <c r="D1165" s="2">
        <f>BILANCA!E160</f>
        <v>2107877.83</v>
      </c>
      <c r="E1165" s="2">
        <v>0</v>
      </c>
      <c r="F1165" s="2">
        <v>0</v>
      </c>
      <c r="G1165" s="3">
        <f t="shared" si="38"/>
        <v>861271.02375000005</v>
      </c>
      <c r="H1165" s="3">
        <f t="shared" si="41"/>
        <v>0.57999999984167516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53080.14</v>
      </c>
      <c r="D1166" s="2">
        <f>BILANCA!E161</f>
        <v>45661.4</v>
      </c>
      <c r="E1166" s="2">
        <v>0</v>
      </c>
      <c r="F1166" s="2">
        <v>0</v>
      </c>
      <c r="G1166" s="3">
        <f t="shared" si="38"/>
        <v>22526.858639999999</v>
      </c>
      <c r="H1166" s="3">
        <f t="shared" si="41"/>
        <v>0.54000000000087311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44723.73</v>
      </c>
      <c r="D1168" s="2">
        <f>BILANCA!E163</f>
        <v>44838.5</v>
      </c>
      <c r="E1168" s="2">
        <v>0</v>
      </c>
      <c r="F1168" s="2">
        <v>0</v>
      </c>
      <c r="G1168" s="3">
        <f t="shared" si="38"/>
        <v>21235.315340000001</v>
      </c>
      <c r="H1168" s="3">
        <f t="shared" si="41"/>
        <v>0.76999999999679858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1744371.11</v>
      </c>
      <c r="D1169" s="2">
        <f>BILANCA!E164</f>
        <v>1662612.18</v>
      </c>
      <c r="E1169" s="2">
        <v>0</v>
      </c>
      <c r="F1169" s="2">
        <v>0</v>
      </c>
      <c r="G1169" s="3">
        <f t="shared" si="38"/>
        <v>806065.67972999997</v>
      </c>
      <c r="H1169" s="3">
        <f t="shared" si="41"/>
        <v>0.2900000000372529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22596.129999999997</v>
      </c>
      <c r="D1170" s="2">
        <f>BILANCA!E165</f>
        <v>105527.3</v>
      </c>
      <c r="E1170" s="2">
        <v>0</v>
      </c>
      <c r="F1170" s="2">
        <v>0</v>
      </c>
      <c r="G1170" s="3">
        <f t="shared" si="38"/>
        <v>37384.116800000003</v>
      </c>
      <c r="H1170" s="3">
        <f t="shared" si="41"/>
        <v>0.43000000000029104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19788.37</v>
      </c>
      <c r="D1171" s="2">
        <f>BILANCA!E166</f>
        <v>102920.51</v>
      </c>
      <c r="E1171" s="2">
        <v>0</v>
      </c>
      <c r="F1171" s="2">
        <v>0</v>
      </c>
      <c r="G1171" s="3">
        <f t="shared" si="38"/>
        <v>36326.331789999997</v>
      </c>
      <c r="H1171" s="3">
        <f t="shared" si="41"/>
        <v>0.86000000000422006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3046.66</v>
      </c>
      <c r="D1172" s="2">
        <f>BILANCA!E167</f>
        <v>2845.69</v>
      </c>
      <c r="E1172" s="2">
        <v>0</v>
      </c>
      <c r="F1172" s="2">
        <v>0</v>
      </c>
      <c r="G1172" s="3">
        <f t="shared" si="38"/>
        <v>1415.5624800000001</v>
      </c>
      <c r="H1172" s="3">
        <f t="shared" si="41"/>
        <v>0.65000000000009095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238.9</v>
      </c>
      <c r="D1175" s="2">
        <f>BILANCA!E170</f>
        <v>238.9</v>
      </c>
      <c r="E1175" s="2">
        <v>0</v>
      </c>
      <c r="F1175" s="2">
        <v>0</v>
      </c>
      <c r="G1175" s="3">
        <f t="shared" si="38"/>
        <v>118.25550000000001</v>
      </c>
      <c r="H1175" s="3">
        <f t="shared" si="41"/>
        <v>0.19999999999998863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144496.13</v>
      </c>
      <c r="D1176" s="2">
        <f>BILANCA!E171</f>
        <v>4122.7299999999996</v>
      </c>
      <c r="E1176" s="2">
        <v>0</v>
      </c>
      <c r="F1176" s="2">
        <v>0</v>
      </c>
      <c r="G1176" s="3">
        <f t="shared" si="38"/>
        <v>25355.103940000005</v>
      </c>
      <c r="H1176" s="3">
        <f t="shared" si="41"/>
        <v>0.40000000000509317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4122.7299999999996</v>
      </c>
      <c r="E1177" s="2">
        <v>0</v>
      </c>
      <c r="F1177" s="2">
        <v>0</v>
      </c>
      <c r="G1177" s="3">
        <f t="shared" si="38"/>
        <v>1376.99182</v>
      </c>
      <c r="H1177" s="3">
        <f t="shared" si="41"/>
        <v>0.27000000000043656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144496.13</v>
      </c>
      <c r="D1179" s="2">
        <f>BILANCA!E174</f>
        <v>0</v>
      </c>
      <c r="E1179" s="2">
        <v>0</v>
      </c>
      <c r="F1179" s="2">
        <v>0</v>
      </c>
      <c r="G1179" s="3">
        <f t="shared" si="38"/>
        <v>24419.845970000002</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143066229.15000001</v>
      </c>
      <c r="D1180" s="2">
        <f>BILANCA!E176</f>
        <v>145393211.79000002</v>
      </c>
      <c r="E1180" s="2">
        <v>0</v>
      </c>
      <c r="F1180" s="2">
        <v>0</v>
      </c>
      <c r="G1180" s="3">
        <f t="shared" si="38"/>
        <v>73754950.964100018</v>
      </c>
      <c r="H1180" s="3">
        <f t="shared" si="41"/>
        <v>0.35999998450279236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6921910.46</v>
      </c>
      <c r="D1181" s="2">
        <f>BILANCA!E177</f>
        <v>6640144</v>
      </c>
      <c r="E1181" s="2">
        <v>0</v>
      </c>
      <c r="F1181" s="2">
        <v>0</v>
      </c>
      <c r="G1181" s="3">
        <f t="shared" si="38"/>
        <v>3454575.9366600001</v>
      </c>
      <c r="H1181" s="3">
        <f t="shared" si="41"/>
        <v>0.4599999999627471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2305657.2699999996</v>
      </c>
      <c r="D1182" s="2">
        <f>BILANCA!E178</f>
        <v>2407364.8499999996</v>
      </c>
      <c r="E1182" s="2">
        <v>0</v>
      </c>
      <c r="F1182" s="2">
        <v>0</v>
      </c>
      <c r="G1182" s="3">
        <f t="shared" si="38"/>
        <v>1224706.5588399996</v>
      </c>
      <c r="H1182" s="3">
        <f t="shared" si="41"/>
        <v>0.41999999992549419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806153.7</v>
      </c>
      <c r="D1183" s="2">
        <f>BILANCA!E179</f>
        <v>951507.19</v>
      </c>
      <c r="E1183" s="2">
        <v>0</v>
      </c>
      <c r="F1183" s="2">
        <v>0</v>
      </c>
      <c r="G1183" s="3">
        <f t="shared" si="38"/>
        <v>468686.07783999993</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690075.93</v>
      </c>
      <c r="D1184" s="2">
        <f>BILANCA!E180</f>
        <v>767461.9</v>
      </c>
      <c r="E1184" s="2">
        <v>0</v>
      </c>
      <c r="F1184" s="2">
        <v>0</v>
      </c>
      <c r="G1184" s="3">
        <f t="shared" si="38"/>
        <v>387149.95302000002</v>
      </c>
      <c r="H1184" s="3">
        <f t="shared" si="41"/>
        <v>0.16999999992549419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369823.81999999995</v>
      </c>
      <c r="D1185" s="2">
        <f>BILANCA!E181</f>
        <v>258475.91</v>
      </c>
      <c r="E1185" s="2">
        <v>0</v>
      </c>
      <c r="F1185" s="2">
        <v>0</v>
      </c>
      <c r="G1185" s="3">
        <f t="shared" si="38"/>
        <v>155185.73699999996</v>
      </c>
      <c r="H1185" s="3">
        <f t="shared" si="41"/>
        <v>0.27000000004773028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366432.16</v>
      </c>
      <c r="D1187" s="2">
        <f>BILANCA!E183</f>
        <v>254648.1</v>
      </c>
      <c r="E1187" s="2">
        <v>0</v>
      </c>
      <c r="F1187" s="2">
        <v>0</v>
      </c>
      <c r="G1187" s="3">
        <f t="shared" si="38"/>
        <v>155003.91972000001</v>
      </c>
      <c r="H1187" s="3">
        <f t="shared" si="41"/>
        <v>0.2599999999802094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3391.66</v>
      </c>
      <c r="D1188" s="2">
        <f>BILANCA!E184</f>
        <v>3827.81</v>
      </c>
      <c r="E1188" s="2">
        <v>0</v>
      </c>
      <c r="F1188" s="2">
        <v>0</v>
      </c>
      <c r="G1188" s="3">
        <f t="shared" si="38"/>
        <v>1966.4158399999997</v>
      </c>
      <c r="H1188" s="3">
        <f t="shared" si="41"/>
        <v>0.53000000000020009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51707.66</v>
      </c>
      <c r="D1189" s="2">
        <f>BILANCA!E185</f>
        <v>75916.960000000006</v>
      </c>
      <c r="E1189" s="2">
        <v>0</v>
      </c>
      <c r="F1189" s="2">
        <v>0</v>
      </c>
      <c r="G1189" s="3">
        <f t="shared" si="38"/>
        <v>36433.942820000004</v>
      </c>
      <c r="H1189" s="3">
        <f t="shared" si="41"/>
        <v>0.3799999999901047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7815.8</v>
      </c>
      <c r="D1198" s="2">
        <f>BILANCA!E194</f>
        <v>6998.47</v>
      </c>
      <c r="E1198" s="2">
        <v>0</v>
      </c>
      <c r="F1198" s="2">
        <v>0</v>
      </c>
      <c r="G1198" s="3">
        <f t="shared" si="38"/>
        <v>4100.7951199999998</v>
      </c>
      <c r="H1198" s="3">
        <f t="shared" si="41"/>
        <v>0.67000000000007276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3100</v>
      </c>
      <c r="D1199" s="2">
        <f>BILANCA!E195</f>
        <v>59537.7</v>
      </c>
      <c r="E1199" s="2">
        <v>0</v>
      </c>
      <c r="F1199" s="2">
        <v>0</v>
      </c>
      <c r="G1199" s="3">
        <f t="shared" si="38"/>
        <v>23091.150600000001</v>
      </c>
      <c r="H1199" s="3">
        <f t="shared" si="41"/>
        <v>0.30000000000291038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376980.36</v>
      </c>
      <c r="D1200" s="2">
        <f>BILANCA!E196</f>
        <v>287466.71999999997</v>
      </c>
      <c r="E1200" s="2">
        <v>0</v>
      </c>
      <c r="F1200" s="2">
        <v>0</v>
      </c>
      <c r="G1200" s="3">
        <f t="shared" si="38"/>
        <v>180863.62199999997</v>
      </c>
      <c r="H1200" s="3">
        <f t="shared" si="41"/>
        <v>0.64000000001396984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162581.39000000001</v>
      </c>
      <c r="D1201" s="2">
        <f>BILANCA!E197</f>
        <v>108655.07</v>
      </c>
      <c r="E1201" s="2">
        <v>0</v>
      </c>
      <c r="F1201" s="2">
        <v>0</v>
      </c>
      <c r="G1201" s="3">
        <f t="shared" si="38"/>
        <v>72559.282230000012</v>
      </c>
      <c r="H1201" s="3">
        <f t="shared" si="41"/>
        <v>0.46000000002095476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55396.7</v>
      </c>
      <c r="D1203" s="2">
        <f>BILANCA!E199</f>
        <v>89412.3</v>
      </c>
      <c r="E1203" s="2">
        <v>0</v>
      </c>
      <c r="F1203" s="2">
        <v>0</v>
      </c>
      <c r="G1203" s="3">
        <f t="shared" si="44"/>
        <v>45204.710899999998</v>
      </c>
      <c r="H1203" s="3">
        <f t="shared" si="45"/>
        <v>0.60000000000582077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107184.69</v>
      </c>
      <c r="D1206" s="2">
        <f>BILANCA!E202</f>
        <v>19242.77</v>
      </c>
      <c r="E1206" s="2">
        <v>0</v>
      </c>
      <c r="F1206" s="2">
        <v>0</v>
      </c>
      <c r="G1206" s="3">
        <f t="shared" si="44"/>
        <v>28551.365080000003</v>
      </c>
      <c r="H1206" s="3">
        <f t="shared" si="45"/>
        <v>0.53999999999723514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3649863.92</v>
      </c>
      <c r="D1223" s="2">
        <f>BILANCA!E219</f>
        <v>3184280.8400000003</v>
      </c>
      <c r="E1223" s="2">
        <v>0</v>
      </c>
      <c r="F1223" s="2">
        <v>0</v>
      </c>
      <c r="G1223" s="3">
        <f t="shared" si="38"/>
        <v>2133924.6528000003</v>
      </c>
      <c r="H1223" s="3">
        <f t="shared" si="41"/>
        <v>0.23999999975785613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3649863.92</v>
      </c>
      <c r="D1224" s="2">
        <f>BILANCA!E220</f>
        <v>3184280.8400000003</v>
      </c>
      <c r="E1224" s="2">
        <v>0</v>
      </c>
      <c r="F1224" s="2">
        <v>0</v>
      </c>
      <c r="G1224" s="3">
        <f t="shared" si="38"/>
        <v>2143943.0784</v>
      </c>
      <c r="H1224" s="3">
        <f t="shared" si="41"/>
        <v>0.23999999975785613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947944.86</v>
      </c>
      <c r="D1225" s="2">
        <f>BILANCA!E221</f>
        <v>842617.66</v>
      </c>
      <c r="E1225" s="2">
        <v>0</v>
      </c>
      <c r="F1225" s="2">
        <v>0</v>
      </c>
      <c r="G1225" s="3">
        <f t="shared" si="38"/>
        <v>566133.73869999999</v>
      </c>
      <c r="H1225" s="3">
        <f t="shared" si="41"/>
        <v>0.47999999998137355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2701919.06</v>
      </c>
      <c r="D1229" s="2">
        <f>BILANCA!E225</f>
        <v>2341663.1800000002</v>
      </c>
      <c r="E1229" s="2">
        <v>0</v>
      </c>
      <c r="F1229" s="2">
        <v>0</v>
      </c>
      <c r="G1229" s="3">
        <f t="shared" si="38"/>
        <v>1617368.7469800001</v>
      </c>
      <c r="H1229" s="3">
        <f t="shared" si="41"/>
        <v>0.24000000022351742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757851.8</v>
      </c>
      <c r="D1251" s="2">
        <f>BILANCA!E247</f>
        <v>767951.73</v>
      </c>
      <c r="E1251" s="2">
        <v>0</v>
      </c>
      <c r="F1251" s="2">
        <v>0</v>
      </c>
      <c r="G1251" s="3">
        <f>B1251/1000*C1251+B1251/500*D1251</f>
        <v>552795.01766000001</v>
      </c>
      <c r="H1251" s="3">
        <f>ABS(C1251-ROUND(C1251,0))+ABS(D1251-ROUND(D1251,0))</f>
        <v>0.46999999997206032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45956.08</v>
      </c>
      <c r="D1252" s="2">
        <f>BILANCA!E248</f>
        <v>171891.51</v>
      </c>
      <c r="E1252" s="2">
        <v>0</v>
      </c>
      <c r="F1252" s="2">
        <v>0</v>
      </c>
      <c r="G1252" s="3">
        <f t="shared" si="38"/>
        <v>94316.862200000003</v>
      </c>
      <c r="H1252" s="3">
        <f t="shared" si="41"/>
        <v>0.569999999992433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45956.08</v>
      </c>
      <c r="D1254" s="2">
        <f>BILANCA!E250</f>
        <v>171891.51</v>
      </c>
      <c r="E1254" s="2">
        <v>0</v>
      </c>
      <c r="F1254" s="2">
        <v>0</v>
      </c>
      <c r="G1254" s="3">
        <f t="shared" si="38"/>
        <v>95096.340400000001</v>
      </c>
      <c r="H1254" s="3">
        <f t="shared" si="41"/>
        <v>0.569999999992433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136144318.69</v>
      </c>
      <c r="D1255" s="2">
        <f>BILANCA!E251</f>
        <v>138753067.79000002</v>
      </c>
      <c r="E1255" s="2">
        <v>0</v>
      </c>
      <c r="F1255" s="2">
        <v>0</v>
      </c>
      <c r="G1255" s="3">
        <f t="shared" si="38"/>
        <v>101344361.29615</v>
      </c>
      <c r="H1255" s="3">
        <f t="shared" si="41"/>
        <v>0.51999998092651367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127634709.62</v>
      </c>
      <c r="D1256" s="2">
        <f>BILANCA!E252</f>
        <v>131840049.49000001</v>
      </c>
      <c r="E1256" s="2">
        <v>0</v>
      </c>
      <c r="F1256" s="2">
        <v>0</v>
      </c>
      <c r="G1256" s="3">
        <f t="shared" si="38"/>
        <v>96263442.915600002</v>
      </c>
      <c r="H1256" s="3">
        <f t="shared" si="41"/>
        <v>0.87000000476837158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131879655.26000001</v>
      </c>
      <c r="D1257" s="2">
        <f>BILANCA!E253</f>
        <v>135451837.77000001</v>
      </c>
      <c r="E1257" s="2">
        <v>0</v>
      </c>
      <c r="F1257" s="2">
        <v>0</v>
      </c>
      <c r="G1257" s="3">
        <f t="shared" si="38"/>
        <v>99487482.707599998</v>
      </c>
      <c r="H1257" s="3">
        <f t="shared" si="41"/>
        <v>0.48999999463558197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4244945.6399999997</v>
      </c>
      <c r="D1258" s="2">
        <f>BILANCA!E254</f>
        <v>3611788.28</v>
      </c>
      <c r="E1258" s="2">
        <v>0</v>
      </c>
      <c r="F1258" s="2">
        <v>0</v>
      </c>
      <c r="G1258" s="3">
        <f t="shared" si="38"/>
        <v>2844193.5055999998</v>
      </c>
      <c r="H1258" s="3">
        <f t="shared" si="41"/>
        <v>0.64000000013038516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6418874.6600000001</v>
      </c>
      <c r="D1259" s="2">
        <f>BILANCA!E255</f>
        <v>3452423.0700000003</v>
      </c>
      <c r="E1259" s="2">
        <v>0</v>
      </c>
      <c r="F1259" s="2">
        <v>0</v>
      </c>
      <c r="G1259" s="3">
        <f t="shared" si="38"/>
        <v>3317606.4791999999</v>
      </c>
      <c r="H1259" s="3">
        <f t="shared" si="41"/>
        <v>0.41000000014901161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6418874.6600000001</v>
      </c>
      <c r="D1260" s="2">
        <f>BILANCA!E256</f>
        <v>3452423.0700000003</v>
      </c>
      <c r="E1260" s="2">
        <v>0</v>
      </c>
      <c r="F1260" s="2">
        <v>0</v>
      </c>
      <c r="G1260" s="3">
        <f t="shared" si="38"/>
        <v>3330930.2</v>
      </c>
      <c r="H1260" s="3">
        <f t="shared" si="41"/>
        <v>0.41000000014901161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4785955.6900000004</v>
      </c>
      <c r="D1261" s="2">
        <f>BILANCA!E257</f>
        <v>852816.35</v>
      </c>
      <c r="E1261" s="2">
        <v>0</v>
      </c>
      <c r="F1261" s="2">
        <v>0</v>
      </c>
      <c r="G1261" s="3">
        <f t="shared" si="38"/>
        <v>1629388.6858900001</v>
      </c>
      <c r="H1261" s="3">
        <f t="shared" si="41"/>
        <v>0.659999999566935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1632918.97</v>
      </c>
      <c r="D1262" s="2">
        <f>BILANCA!E258</f>
        <v>2599606.7200000002</v>
      </c>
      <c r="E1262" s="2">
        <v>0</v>
      </c>
      <c r="F1262" s="2">
        <v>0</v>
      </c>
      <c r="G1262" s="3">
        <f t="shared" si="38"/>
        <v>1721697.36732</v>
      </c>
      <c r="H1262" s="3">
        <f t="shared" si="41"/>
        <v>0.30999999982304871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2068138.2799999998</v>
      </c>
      <c r="D1278" s="2">
        <f>BILANCA!E274</f>
        <v>3355067.9299999997</v>
      </c>
      <c r="E1278" s="2">
        <v>0</v>
      </c>
      <c r="F1278" s="2">
        <v>0</v>
      </c>
      <c r="G1278" s="3">
        <f t="shared" si="38"/>
        <v>2352577.4695199998</v>
      </c>
      <c r="H1278" s="3">
        <f t="shared" si="41"/>
        <v>0.35000000009313226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610790.44999999995</v>
      </c>
      <c r="D1279" s="2">
        <f>BILANCA!E275</f>
        <v>810756.64</v>
      </c>
      <c r="E1279" s="2">
        <v>0</v>
      </c>
      <c r="F1279" s="2">
        <v>0</v>
      </c>
      <c r="G1279" s="3">
        <f t="shared" ref="G1279:G1294" si="48">B1279/1000*C1279+B1279/500*D1279</f>
        <v>600489.70337</v>
      </c>
      <c r="H1279" s="3">
        <f t="shared" ref="H1279:H1294" si="49">ABS(C1279-ROUND(C1279,0))+ABS(D1279-ROUND(D1279,0))</f>
        <v>0.80999999993946403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8658.35</v>
      </c>
      <c r="D1281" s="2">
        <f>BILANCA!E277</f>
        <v>635898.34</v>
      </c>
      <c r="E1281" s="2">
        <v>0</v>
      </c>
      <c r="F1281" s="2">
        <v>0</v>
      </c>
      <c r="G1281" s="3">
        <f t="shared" si="48"/>
        <v>347003.31313000002</v>
      </c>
      <c r="H1281" s="3">
        <f t="shared" si="49"/>
        <v>0.68999999996776751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8658.35</v>
      </c>
      <c r="D1284" s="2">
        <f>BILANCA!E280</f>
        <v>277978.84999999998</v>
      </c>
      <c r="E1284" s="2">
        <v>0</v>
      </c>
      <c r="F1284" s="2">
        <v>0</v>
      </c>
      <c r="G1284" s="3">
        <f t="shared" si="48"/>
        <v>154704.7977</v>
      </c>
      <c r="H1284" s="3">
        <f t="shared" si="49"/>
        <v>0.50000000002364686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190068.58</v>
      </c>
      <c r="E1287" s="2">
        <v>0</v>
      </c>
      <c r="F1287" s="2">
        <v>0</v>
      </c>
      <c r="G1287" s="3">
        <f t="shared" si="48"/>
        <v>105297.99332000001</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167850.91</v>
      </c>
      <c r="E1289" s="2">
        <v>0</v>
      </c>
      <c r="F1289" s="2">
        <v>0</v>
      </c>
      <c r="G1289" s="3">
        <f t="shared" si="48"/>
        <v>93660.807780000017</v>
      </c>
      <c r="H1289" s="3">
        <f t="shared" si="49"/>
        <v>8.999999999650754E-2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651833.93999999994</v>
      </c>
      <c r="D1290" s="2">
        <f>BILANCA!E286</f>
        <v>361606.85</v>
      </c>
      <c r="E1290" s="2">
        <v>0</v>
      </c>
      <c r="F1290" s="2">
        <v>0</v>
      </c>
      <c r="G1290" s="3">
        <f t="shared" si="48"/>
        <v>385013.33920000005</v>
      </c>
      <c r="H1290" s="3">
        <f t="shared" si="49"/>
        <v>0.21000000007916242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718020.3</v>
      </c>
      <c r="D1291" s="2">
        <f>BILANCA!E287</f>
        <v>1477595.47</v>
      </c>
      <c r="E1291" s="2">
        <v>0</v>
      </c>
      <c r="F1291" s="2">
        <v>0</v>
      </c>
      <c r="G1291" s="3">
        <f t="shared" si="48"/>
        <v>1032172.3584400001</v>
      </c>
      <c r="H1291" s="3">
        <f t="shared" si="49"/>
        <v>0.77000000001862645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34802.339999999997</v>
      </c>
      <c r="D1292" s="2">
        <f>BILANCA!E288</f>
        <v>25156.61</v>
      </c>
      <c r="E1292" s="2">
        <v>0</v>
      </c>
      <c r="F1292" s="2">
        <v>0</v>
      </c>
      <c r="G1292" s="3">
        <f t="shared" si="48"/>
        <v>24002.587919999998</v>
      </c>
      <c r="H1292" s="3">
        <f t="shared" si="49"/>
        <v>0.72999999999592546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44032.9</v>
      </c>
      <c r="D1294" s="2">
        <f>BILANCA!E290</f>
        <v>44054.02</v>
      </c>
      <c r="E1294" s="2">
        <v>0</v>
      </c>
      <c r="F1294" s="2">
        <v>0</v>
      </c>
      <c r="G1294" s="3">
        <f t="shared" si="48"/>
        <v>37528.026959999996</v>
      </c>
      <c r="H1294" s="3">
        <f t="shared" si="49"/>
        <v>0.11999999999534339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22596.13</v>
      </c>
      <c r="D1295" s="2">
        <f>BILANCA!E291</f>
        <v>105527.3</v>
      </c>
      <c r="E1295" s="2">
        <v>0</v>
      </c>
      <c r="F1295" s="2">
        <v>0</v>
      </c>
      <c r="G1295" s="3">
        <f t="shared" si="38"/>
        <v>66590.458049999987</v>
      </c>
      <c r="H1295" s="3">
        <f t="shared" si="41"/>
        <v>0.43000000000392902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19549.47</v>
      </c>
      <c r="D1296" s="2">
        <f>BILANCA!E292</f>
        <v>102681.61</v>
      </c>
      <c r="E1296" s="2">
        <v>0</v>
      </c>
      <c r="F1296" s="2">
        <v>0</v>
      </c>
      <c r="G1296" s="3">
        <f t="shared" ref="G1296:G1299" si="50">B1296/1000*C1296+B1296/500*D1296</f>
        <v>64325.029339999994</v>
      </c>
      <c r="H1296" s="3">
        <f t="shared" ref="H1296:H1299" si="51">ABS(C1296-ROUND(C1296,0))+ABS(D1296-ROUND(D1296,0))</f>
        <v>0.86000000000058208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3046.66</v>
      </c>
      <c r="D1297" s="2">
        <f>BILANCA!E293</f>
        <v>2845.69</v>
      </c>
      <c r="E1297" s="2">
        <v>0</v>
      </c>
      <c r="F1297" s="2">
        <v>0</v>
      </c>
      <c r="G1297" s="3">
        <f t="shared" si="50"/>
        <v>2507.8174799999997</v>
      </c>
      <c r="H1297" s="3">
        <f t="shared" si="51"/>
        <v>0.65000000000009095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57615074.579999998</v>
      </c>
      <c r="D1301" s="2">
        <f>BILANCA!E297</f>
        <v>69714016.879999995</v>
      </c>
      <c r="E1301" s="2">
        <v>0</v>
      </c>
      <c r="F1301" s="2">
        <v>0</v>
      </c>
      <c r="G1301" s="3">
        <f t="shared" si="38"/>
        <v>57339544.526939996</v>
      </c>
      <c r="H1301" s="3">
        <f t="shared" si="41"/>
        <v>0.54000000655651093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57615074.579999998</v>
      </c>
      <c r="D1302" s="2">
        <f>BILANCA!E298</f>
        <v>69714016.879999995</v>
      </c>
      <c r="E1302" s="2">
        <v>0</v>
      </c>
      <c r="F1302" s="2">
        <v>0</v>
      </c>
      <c r="G1302" s="3">
        <f t="shared" si="38"/>
        <v>57536587.635279991</v>
      </c>
      <c r="H1302" s="3">
        <f t="shared" si="41"/>
        <v>0.54000000655651093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3024975.56</v>
      </c>
      <c r="D1305" s="2">
        <f>BILANCA!E302</f>
        <v>3984137.6</v>
      </c>
      <c r="E1305" s="2">
        <v>0</v>
      </c>
      <c r="F1305" s="2">
        <v>0</v>
      </c>
      <c r="G1305" s="3">
        <f t="shared" si="38"/>
        <v>3243008.9742000001</v>
      </c>
      <c r="H1305" s="3">
        <f t="shared" si="41"/>
        <v>0.83999999985098839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821678.35</v>
      </c>
      <c r="D1306" s="2">
        <f>BILANCA!E303</f>
        <v>1067387.23</v>
      </c>
      <c r="E1306" s="2">
        <v>0</v>
      </c>
      <c r="F1306" s="2">
        <v>0</v>
      </c>
      <c r="G1306" s="3">
        <f t="shared" si="38"/>
        <v>875110.03175999993</v>
      </c>
      <c r="H1306" s="3">
        <f t="shared" si="41"/>
        <v>0.57999999995809048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238.9</v>
      </c>
      <c r="D1308" s="2">
        <f>BILANCA!E305</f>
        <v>711.22</v>
      </c>
      <c r="E1308" s="2">
        <v>0</v>
      </c>
      <c r="F1308" s="2">
        <v>0</v>
      </c>
      <c r="G1308" s="3">
        <f t="shared" ref="G1308:G1581" si="52">B1308/1000*C1308+B1308/500*D1308</f>
        <v>495.07932</v>
      </c>
      <c r="H1308" s="3">
        <f t="shared" si="41"/>
        <v>0.3200000000000216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22596.13</v>
      </c>
      <c r="D1309" s="2">
        <f>BILANCA!E306</f>
        <v>105054.98</v>
      </c>
      <c r="E1309" s="2">
        <v>0</v>
      </c>
      <c r="F1309" s="2">
        <v>0</v>
      </c>
      <c r="G1309" s="3">
        <f t="shared" si="52"/>
        <v>69579.120909999998</v>
      </c>
      <c r="H1309" s="3">
        <f t="shared" si="41"/>
        <v>0.15000000000509317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23387.75</v>
      </c>
      <c r="D1311" s="2">
        <f>BILANCA!E308</f>
        <v>37988.089999999997</v>
      </c>
      <c r="E1311" s="2">
        <v>0</v>
      </c>
      <c r="F1311" s="2">
        <v>0</v>
      </c>
      <c r="G1311" s="3">
        <f t="shared" si="52"/>
        <v>29908.542929999996</v>
      </c>
      <c r="H1311" s="3">
        <f t="shared" si="41"/>
        <v>0.33999999999650754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12429.03</v>
      </c>
      <c r="D1314" s="2">
        <f>BILANCA!E311</f>
        <v>32925.74</v>
      </c>
      <c r="E1314" s="2">
        <v>0</v>
      </c>
      <c r="F1314" s="2">
        <v>0</v>
      </c>
      <c r="G1314" s="3">
        <f t="shared" si="52"/>
        <v>23797.275039999997</v>
      </c>
      <c r="H1314" s="3">
        <f t="shared" si="41"/>
        <v>0.2900000000026921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7840.95</v>
      </c>
      <c r="E1317" s="2">
        <v>0</v>
      </c>
      <c r="F1317" s="2">
        <v>0</v>
      </c>
      <c r="G1317" s="3">
        <f t="shared" si="53"/>
        <v>4814.3432999999995</v>
      </c>
      <c r="H1317" s="3">
        <f t="shared" si="54"/>
        <v>5.0000000000181899E-2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669.53</v>
      </c>
      <c r="D1339" s="2">
        <f>BILANCA!E336</f>
        <v>822.31</v>
      </c>
      <c r="E1339" s="2">
        <v>0</v>
      </c>
      <c r="F1339" s="2">
        <v>0</v>
      </c>
      <c r="G1339" s="3">
        <f t="shared" si="52"/>
        <v>761.35535000000004</v>
      </c>
      <c r="H1339" s="3">
        <f t="shared" si="41"/>
        <v>0.77999999999997272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2304987.7400000002</v>
      </c>
      <c r="D1340" s="2">
        <f>BILANCA!E337</f>
        <v>2406542.54</v>
      </c>
      <c r="E1340" s="2">
        <v>0</v>
      </c>
      <c r="F1340" s="2">
        <v>0</v>
      </c>
      <c r="G1340" s="3">
        <f t="shared" si="52"/>
        <v>2348964.0306000002</v>
      </c>
      <c r="H1340" s="3">
        <f t="shared" si="41"/>
        <v>0.71999999973922968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162581.39000000001</v>
      </c>
      <c r="D1342" s="2">
        <f>BILANCA!E339</f>
        <v>108655.07</v>
      </c>
      <c r="E1342" s="2">
        <v>0</v>
      </c>
      <c r="F1342" s="2">
        <v>0</v>
      </c>
      <c r="G1342" s="3">
        <f t="shared" si="52"/>
        <v>126123.98796000001</v>
      </c>
      <c r="H1342" s="3">
        <f t="shared" si="41"/>
        <v>0.46000000002095476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3649863.92</v>
      </c>
      <c r="D1346" s="2">
        <f>BILANCA!E343</f>
        <v>3184280.84</v>
      </c>
      <c r="E1346" s="2">
        <v>0</v>
      </c>
      <c r="F1346" s="2">
        <v>0</v>
      </c>
      <c r="G1346" s="3">
        <f t="shared" si="52"/>
        <v>3366191.0016000001</v>
      </c>
      <c r="H1346" s="3">
        <f t="shared" si="41"/>
        <v>0.24000000022351742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312514.40999999997</v>
      </c>
      <c r="D1347" s="2">
        <f>BILANCA!E344</f>
        <v>206511.12</v>
      </c>
      <c r="E1347" s="2">
        <v>0</v>
      </c>
      <c r="F1347" s="2">
        <v>0</v>
      </c>
      <c r="G1347" s="3">
        <f t="shared" si="52"/>
        <v>244505.85105</v>
      </c>
      <c r="H1347" s="3">
        <f t="shared" si="41"/>
        <v>0.52999999996973202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637589.18000000005</v>
      </c>
      <c r="D1370" s="2">
        <f>BILANCA!E367</f>
        <v>680359.42</v>
      </c>
      <c r="E1370" s="2">
        <v>0</v>
      </c>
      <c r="F1370" s="2">
        <v>0</v>
      </c>
      <c r="G1370" s="3">
        <f t="shared" si="57"/>
        <v>719390.8872</v>
      </c>
      <c r="H1370" s="3">
        <f t="shared" si="58"/>
        <v>0.60000000009313226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22804.46</v>
      </c>
      <c r="D1371" s="2">
        <f>BILANCA!E368</f>
        <v>9574.74</v>
      </c>
      <c r="E1371" s="2">
        <v>0</v>
      </c>
      <c r="F1371" s="2">
        <v>0</v>
      </c>
      <c r="G1371" s="3">
        <f t="shared" si="57"/>
        <v>15145.37234</v>
      </c>
      <c r="H1371" s="3">
        <f t="shared" si="58"/>
        <v>0.71999999999934516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9338.69</v>
      </c>
      <c r="E1374" s="2">
        <v>0</v>
      </c>
      <c r="F1374" s="2">
        <v>0</v>
      </c>
      <c r="G1374" s="3">
        <f t="shared" si="59"/>
        <v>6798.5663199999999</v>
      </c>
      <c r="H1374" s="3">
        <f t="shared" si="60"/>
        <v>0.30999999999949068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95518.88</v>
      </c>
      <c r="D1382" s="2">
        <f>BILANCA!E379</f>
        <v>42243.49</v>
      </c>
      <c r="E1382" s="2">
        <v>0</v>
      </c>
      <c r="F1382" s="2">
        <v>0</v>
      </c>
      <c r="G1382" s="3">
        <f t="shared" si="59"/>
        <v>66962.179919999995</v>
      </c>
      <c r="H1382" s="3">
        <f t="shared" si="60"/>
        <v>0.60999999999330612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1939.28</v>
      </c>
      <c r="D1383" s="2">
        <f>BILANCA!E380</f>
        <v>26435.39</v>
      </c>
      <c r="E1383" s="2">
        <v>0</v>
      </c>
      <c r="F1383" s="2">
        <v>0</v>
      </c>
      <c r="G1383" s="3">
        <f t="shared" si="59"/>
        <v>20444.15238</v>
      </c>
      <c r="H1383" s="3">
        <f t="shared" si="60"/>
        <v>0.66999999999939064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21086531.59</v>
      </c>
      <c r="D1390" s="2">
        <f>BILANCA!E387</f>
        <v>26295288.32</v>
      </c>
      <c r="E1390" s="2">
        <v>0</v>
      </c>
      <c r="F1390" s="2">
        <v>0</v>
      </c>
      <c r="G1390" s="3">
        <f t="shared" ref="G1390:G1399" si="61">B1390/1000*C1390+B1390/500*D1390</f>
        <v>27997301.1274</v>
      </c>
      <c r="H1390" s="3">
        <f t="shared" ref="H1390:H1399" si="62">ABS(C1390-ROUND(C1390,0))+ABS(D1390-ROUND(D1390,0))</f>
        <v>0.73000000044703484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31394700.52</v>
      </c>
      <c r="D1392" s="2">
        <f>BILANCA!E389</f>
        <v>31377354.969999999</v>
      </c>
      <c r="E1392" s="2">
        <v>0</v>
      </c>
      <c r="F1392" s="2">
        <v>0</v>
      </c>
      <c r="G1392" s="3">
        <f t="shared" si="61"/>
        <v>35965074.795720004</v>
      </c>
      <c r="H1392" s="3">
        <f t="shared" si="62"/>
        <v>0.51000000163912773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2232323.38</v>
      </c>
      <c r="D1394" s="2">
        <f>BILANCA!E391</f>
        <v>8018019.3300000001</v>
      </c>
      <c r="E1394" s="2">
        <v>0</v>
      </c>
      <c r="F1394" s="2">
        <v>0</v>
      </c>
      <c r="G1394" s="3">
        <f t="shared" si="61"/>
        <v>7015051.02336</v>
      </c>
      <c r="H1394" s="3">
        <f t="shared" si="62"/>
        <v>0.7099999999627471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2901519.09</v>
      </c>
      <c r="D1395" s="2">
        <f>BILANCA!E392</f>
        <v>1388186.79</v>
      </c>
      <c r="E1395" s="2">
        <v>0</v>
      </c>
      <c r="F1395" s="2">
        <v>0</v>
      </c>
      <c r="G1395" s="3">
        <f t="shared" si="61"/>
        <v>2185988.6779500004</v>
      </c>
      <c r="H1395" s="3">
        <f t="shared" si="62"/>
        <v>0.29999999981373549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1708291.87</v>
      </c>
      <c r="E1396" s="2">
        <v>0</v>
      </c>
      <c r="F1396" s="2">
        <v>0</v>
      </c>
      <c r="G1396" s="3">
        <f t="shared" si="61"/>
        <v>1318801.3236400001</v>
      </c>
      <c r="H1396" s="3">
        <f t="shared" si="62"/>
        <v>0.12999999988824129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926875.6</v>
      </c>
      <c r="E1399" s="2">
        <v>0</v>
      </c>
      <c r="F1399" s="2">
        <v>0</v>
      </c>
      <c r="G1399" s="3">
        <f t="shared" si="61"/>
        <v>721109.21680000005</v>
      </c>
      <c r="H1399" s="3">
        <f t="shared" si="62"/>
        <v>0.40000000002328306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5112433.04</v>
      </c>
      <c r="D1401" s="7">
        <f>'RAS-funkcijski'!E5</f>
        <v>5527291.2400000002</v>
      </c>
      <c r="E1401" s="7">
        <v>0</v>
      </c>
      <c r="F1401" s="7">
        <v>0</v>
      </c>
      <c r="G1401" s="8">
        <f t="shared" si="52"/>
        <v>16167.015520000001</v>
      </c>
      <c r="H1401" s="8">
        <f t="shared" si="41"/>
        <v>0.28000000026077032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1457110.42</v>
      </c>
      <c r="D1402" s="2">
        <f>'RAS-funkcijski'!E6</f>
        <v>1459245.32</v>
      </c>
      <c r="E1402" s="2">
        <v>0</v>
      </c>
      <c r="F1402" s="2">
        <v>0</v>
      </c>
      <c r="G1402" s="3">
        <f t="shared" si="52"/>
        <v>8751.2021199999999</v>
      </c>
      <c r="H1402" s="3">
        <f t="shared" si="41"/>
        <v>0.73999999999068677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1457110.42</v>
      </c>
      <c r="D1403" s="2">
        <f>'RAS-funkcijski'!E7</f>
        <v>1459245.32</v>
      </c>
      <c r="E1403" s="2">
        <v>0</v>
      </c>
      <c r="F1403" s="2">
        <v>0</v>
      </c>
      <c r="G1403" s="3">
        <f t="shared" si="52"/>
        <v>13126.803179999999</v>
      </c>
      <c r="H1403" s="3">
        <f t="shared" si="41"/>
        <v>0.73999999999068677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3467910.84</v>
      </c>
      <c r="D1409" s="2">
        <f>'RAS-funkcijski'!E13</f>
        <v>3778103.75</v>
      </c>
      <c r="E1409" s="2">
        <v>0</v>
      </c>
      <c r="F1409" s="2">
        <v>0</v>
      </c>
      <c r="G1409" s="3">
        <f t="shared" si="52"/>
        <v>99217.065059999994</v>
      </c>
      <c r="H1409" s="3">
        <f t="shared" si="41"/>
        <v>0.41000000014901161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3419577.4</v>
      </c>
      <c r="D1410" s="2">
        <f>'RAS-funkcijski'!E14</f>
        <v>3725821.4</v>
      </c>
      <c r="E1410" s="2">
        <v>0</v>
      </c>
      <c r="F1410" s="2">
        <v>0</v>
      </c>
      <c r="G1410" s="3">
        <f t="shared" si="52"/>
        <v>108712.20199999999</v>
      </c>
      <c r="H1410" s="3">
        <f t="shared" si="41"/>
        <v>0.79999999981373549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48333.440000000002</v>
      </c>
      <c r="D1412" s="2">
        <f>'RAS-funkcijski'!E16</f>
        <v>52282.35</v>
      </c>
      <c r="E1412" s="2">
        <v>0</v>
      </c>
      <c r="F1412" s="2">
        <v>0</v>
      </c>
      <c r="G1412" s="3">
        <f t="shared" si="52"/>
        <v>1834.7776800000001</v>
      </c>
      <c r="H1412" s="3">
        <f t="shared" si="41"/>
        <v>0.79000000000087311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187411.78</v>
      </c>
      <c r="D1416" s="2">
        <f>'RAS-funkcijski'!E20</f>
        <v>289942.17</v>
      </c>
      <c r="E1416" s="2">
        <v>0</v>
      </c>
      <c r="F1416" s="2">
        <v>0</v>
      </c>
      <c r="G1416" s="3">
        <f t="shared" si="52"/>
        <v>12276.73792</v>
      </c>
      <c r="H1416" s="3">
        <f t="shared" si="41"/>
        <v>0.38999999998486601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1895409.49</v>
      </c>
      <c r="D1424" s="2">
        <f>'RAS-funkcijski'!E28</f>
        <v>2209579.2599999998</v>
      </c>
      <c r="E1424" s="2">
        <v>0</v>
      </c>
      <c r="F1424" s="2">
        <v>0</v>
      </c>
      <c r="G1424" s="3">
        <f t="shared" si="52"/>
        <v>151549.63224000001</v>
      </c>
      <c r="H1424" s="3">
        <f t="shared" si="41"/>
        <v>0.74999999976716936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1895409.49</v>
      </c>
      <c r="D1426" s="2">
        <f>'RAS-funkcijski'!E30</f>
        <v>2209579.2599999998</v>
      </c>
      <c r="E1426" s="2">
        <v>0</v>
      </c>
      <c r="F1426" s="2">
        <v>0</v>
      </c>
      <c r="G1426" s="3">
        <f t="shared" si="52"/>
        <v>164178.76825999998</v>
      </c>
      <c r="H1426" s="3">
        <f t="shared" si="41"/>
        <v>0.74999999976716936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3528057.38</v>
      </c>
      <c r="D1431" s="2">
        <f>'RAS-funkcijski'!E35</f>
        <v>5879039.9299999997</v>
      </c>
      <c r="E1431" s="2">
        <v>0</v>
      </c>
      <c r="F1431" s="2">
        <v>0</v>
      </c>
      <c r="G1431" s="3">
        <f t="shared" si="52"/>
        <v>473870.25443999999</v>
      </c>
      <c r="H1431" s="3">
        <f t="shared" si="41"/>
        <v>0.45000000018626451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2929025.9</v>
      </c>
      <c r="D1450" s="2">
        <f>'RAS-funkcijski'!E54</f>
        <v>5118416.2699999996</v>
      </c>
      <c r="E1450" s="2">
        <v>0</v>
      </c>
      <c r="F1450" s="2">
        <v>0</v>
      </c>
      <c r="G1450" s="3">
        <f t="shared" si="52"/>
        <v>658292.92200000002</v>
      </c>
      <c r="H1450" s="3">
        <f t="shared" si="63"/>
        <v>0.36999999964609742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2929025.9</v>
      </c>
      <c r="D1451" s="2">
        <f>'RAS-funkcijski'!E55</f>
        <v>5118416.2699999996</v>
      </c>
      <c r="E1451" s="2">
        <v>0</v>
      </c>
      <c r="F1451" s="2">
        <v>0</v>
      </c>
      <c r="G1451" s="3">
        <f t="shared" si="52"/>
        <v>671458.78043999989</v>
      </c>
      <c r="H1451" s="3">
        <f t="shared" si="63"/>
        <v>0.36999999964609742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599031.48</v>
      </c>
      <c r="D1470" s="2">
        <f>'RAS-funkcijski'!E74</f>
        <v>760623.66</v>
      </c>
      <c r="E1470" s="2">
        <v>0</v>
      </c>
      <c r="F1470" s="2">
        <v>0</v>
      </c>
      <c r="G1470" s="3">
        <f t="shared" si="52"/>
        <v>148419.516</v>
      </c>
      <c r="H1470" s="3">
        <f t="shared" si="63"/>
        <v>0.81999999994877726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1570763.5</v>
      </c>
      <c r="D1471" s="2">
        <f>'RAS-funkcijski'!E75</f>
        <v>1569144.8599999999</v>
      </c>
      <c r="E1471" s="2">
        <v>0</v>
      </c>
      <c r="F1471" s="2">
        <v>0</v>
      </c>
      <c r="G1471" s="3">
        <f t="shared" si="52"/>
        <v>334342.77861999994</v>
      </c>
      <c r="H1471" s="3">
        <f t="shared" si="63"/>
        <v>0.64000000013038516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1389766.47</v>
      </c>
      <c r="D1472" s="2">
        <f>'RAS-funkcijski'!E76</f>
        <v>1343962.65</v>
      </c>
      <c r="E1472" s="2">
        <v>0</v>
      </c>
      <c r="F1472" s="2">
        <v>0</v>
      </c>
      <c r="G1472" s="3">
        <f t="shared" si="52"/>
        <v>293593.80744</v>
      </c>
      <c r="H1472" s="3">
        <f t="shared" si="63"/>
        <v>0.82000000006519258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180997.03</v>
      </c>
      <c r="D1473" s="2">
        <f>'RAS-funkcijski'!E77</f>
        <v>225182.21</v>
      </c>
      <c r="E1473" s="2">
        <v>0</v>
      </c>
      <c r="F1473" s="2">
        <v>0</v>
      </c>
      <c r="G1473" s="3">
        <f t="shared" si="52"/>
        <v>46089.385849999991</v>
      </c>
      <c r="H1473" s="3">
        <f t="shared" si="63"/>
        <v>0.23999999999068677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5079264.08</v>
      </c>
      <c r="D1478" s="2">
        <f>'RAS-funkcijski'!E82</f>
        <v>5800053.5</v>
      </c>
      <c r="E1478" s="2">
        <v>0</v>
      </c>
      <c r="F1478" s="2">
        <v>0</v>
      </c>
      <c r="G1478" s="3">
        <f t="shared" si="52"/>
        <v>1300990.9442400001</v>
      </c>
      <c r="H1478" s="3">
        <f t="shared" si="63"/>
        <v>0.58000000007450581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1044413.12</v>
      </c>
      <c r="D1480" s="2">
        <f>'RAS-funkcijski'!E84</f>
        <v>1240251.3</v>
      </c>
      <c r="E1480" s="2">
        <v>0</v>
      </c>
      <c r="F1480" s="2">
        <v>0</v>
      </c>
      <c r="G1480" s="3">
        <f t="shared" si="52"/>
        <v>281993.25760000001</v>
      </c>
      <c r="H1480" s="3">
        <f t="shared" si="63"/>
        <v>0.42000000004190952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456356.61</v>
      </c>
      <c r="D1482" s="2">
        <f>'RAS-funkcijski'!E86</f>
        <v>588377.88</v>
      </c>
      <c r="E1482" s="2">
        <v>0</v>
      </c>
      <c r="F1482" s="2">
        <v>0</v>
      </c>
      <c r="G1482" s="3">
        <f t="shared" si="52"/>
        <v>133915.21434000001</v>
      </c>
      <c r="H1482" s="3">
        <f t="shared" si="63"/>
        <v>0.51000000000931323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3578494.35</v>
      </c>
      <c r="D1484" s="2">
        <f>'RAS-funkcijski'!E88</f>
        <v>3971424.32</v>
      </c>
      <c r="E1484" s="2">
        <v>0</v>
      </c>
      <c r="F1484" s="2">
        <v>0</v>
      </c>
      <c r="G1484" s="3">
        <f t="shared" si="52"/>
        <v>967792.81116000004</v>
      </c>
      <c r="H1484" s="3">
        <f t="shared" si="63"/>
        <v>0.66999999992549419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5347.56</v>
      </c>
      <c r="D1485" s="2">
        <f>'RAS-funkcijski'!E89</f>
        <v>10765.15</v>
      </c>
      <c r="E1485" s="2">
        <v>0</v>
      </c>
      <c r="F1485" s="2">
        <v>0</v>
      </c>
      <c r="G1485" s="3">
        <f t="shared" si="52"/>
        <v>2284.6181000000001</v>
      </c>
      <c r="H1485" s="3">
        <f t="shared" si="63"/>
        <v>0.58999999999923602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5347.56</v>
      </c>
      <c r="D1502" s="2">
        <f>'RAS-funkcijski'!E106</f>
        <v>10765.15</v>
      </c>
      <c r="E1502" s="2">
        <v>0</v>
      </c>
      <c r="F1502" s="2">
        <v>0</v>
      </c>
      <c r="G1502" s="3">
        <f t="shared" si="52"/>
        <v>2741.5417200000002</v>
      </c>
      <c r="H1502" s="3">
        <f t="shared" si="63"/>
        <v>0.58999999999923602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4790397.07</v>
      </c>
      <c r="D1503" s="2">
        <f>'RAS-funkcijski'!E107</f>
        <v>4462693.71</v>
      </c>
      <c r="E1503" s="2">
        <v>0</v>
      </c>
      <c r="F1503" s="2">
        <v>0</v>
      </c>
      <c r="G1503" s="3">
        <f t="shared" si="52"/>
        <v>1412725.80247</v>
      </c>
      <c r="H1503" s="3">
        <f t="shared" si="63"/>
        <v>0.36000000033527613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1070445.44</v>
      </c>
      <c r="D1504" s="2">
        <f>'RAS-funkcijski'!E108</f>
        <v>1059679.17</v>
      </c>
      <c r="E1504" s="2">
        <v>0</v>
      </c>
      <c r="F1504" s="2">
        <v>0</v>
      </c>
      <c r="G1504" s="3">
        <f t="shared" si="52"/>
        <v>331739.59311999998</v>
      </c>
      <c r="H1504" s="3">
        <f t="shared" si="63"/>
        <v>0.60999999986961484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2519164.56</v>
      </c>
      <c r="D1505" s="2">
        <f>'RAS-funkcijski'!E109</f>
        <v>2646372.9500000002</v>
      </c>
      <c r="E1505" s="2">
        <v>0</v>
      </c>
      <c r="F1505" s="2">
        <v>0</v>
      </c>
      <c r="G1505" s="3">
        <f t="shared" si="52"/>
        <v>820250.59829999995</v>
      </c>
      <c r="H1505" s="3">
        <f t="shared" si="63"/>
        <v>0.48999999975785613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80665.66</v>
      </c>
      <c r="D1506" s="2">
        <f>'RAS-funkcijski'!E110</f>
        <v>90841.19</v>
      </c>
      <c r="E1506" s="2">
        <v>0</v>
      </c>
      <c r="F1506" s="2">
        <v>0</v>
      </c>
      <c r="G1506" s="3">
        <f t="shared" si="52"/>
        <v>27808.892240000001</v>
      </c>
      <c r="H1506" s="3">
        <f t="shared" si="63"/>
        <v>0.52999999999883585</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1120121.4099999999</v>
      </c>
      <c r="D1509" s="2">
        <f>'RAS-funkcijski'!E113</f>
        <v>665800.4</v>
      </c>
      <c r="E1509" s="2">
        <v>0</v>
      </c>
      <c r="F1509" s="2">
        <v>0</v>
      </c>
      <c r="G1509" s="3">
        <f t="shared" si="52"/>
        <v>267237.72089</v>
      </c>
      <c r="H1509" s="3">
        <f t="shared" si="63"/>
        <v>0.80999999993946403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7051843.6699999999</v>
      </c>
      <c r="D1510" s="2">
        <f>'RAS-funkcijski'!E114</f>
        <v>8282202.0199999996</v>
      </c>
      <c r="E1510" s="2">
        <v>0</v>
      </c>
      <c r="F1510" s="2">
        <v>0</v>
      </c>
      <c r="G1510" s="3">
        <f t="shared" si="52"/>
        <v>2597787.2481</v>
      </c>
      <c r="H1510" s="3">
        <f t="shared" si="63"/>
        <v>0.34999999962747097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6801323.2699999996</v>
      </c>
      <c r="D1511" s="2">
        <f>'RAS-funkcijski'!E115</f>
        <v>8027238.96</v>
      </c>
      <c r="E1511" s="2">
        <v>0</v>
      </c>
      <c r="F1511" s="2">
        <v>0</v>
      </c>
      <c r="G1511" s="3">
        <f t="shared" si="52"/>
        <v>2536993.9320900002</v>
      </c>
      <c r="H1511" s="3">
        <f t="shared" si="63"/>
        <v>0.30999999959021807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3545618.98</v>
      </c>
      <c r="D1512" s="2">
        <f>'RAS-funkcijski'!E116</f>
        <v>4187047.14</v>
      </c>
      <c r="E1512" s="2">
        <v>0</v>
      </c>
      <c r="F1512" s="2">
        <v>0</v>
      </c>
      <c r="G1512" s="3">
        <f t="shared" si="52"/>
        <v>1335007.88512</v>
      </c>
      <c r="H1512" s="3">
        <f t="shared" si="63"/>
        <v>0.16000000014901161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3255704.29</v>
      </c>
      <c r="D1513" s="2">
        <f>'RAS-funkcijski'!E117</f>
        <v>3840191.82</v>
      </c>
      <c r="E1513" s="2">
        <v>0</v>
      </c>
      <c r="F1513" s="2">
        <v>0</v>
      </c>
      <c r="G1513" s="3">
        <f t="shared" si="52"/>
        <v>1235777.93609</v>
      </c>
      <c r="H1513" s="3">
        <f t="shared" si="63"/>
        <v>0.47000000020489097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250520.4</v>
      </c>
      <c r="D1521" s="2">
        <f>'RAS-funkcijski'!E125</f>
        <v>254963.06</v>
      </c>
      <c r="E1521" s="2">
        <v>0</v>
      </c>
      <c r="F1521" s="2">
        <v>0</v>
      </c>
      <c r="G1521" s="3">
        <f t="shared" si="52"/>
        <v>92014.028919999997</v>
      </c>
      <c r="H1521" s="3">
        <f t="shared" si="63"/>
        <v>0.45999999999185093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887779.36</v>
      </c>
      <c r="D1525" s="2">
        <f>'RAS-funkcijski'!E129</f>
        <v>1130784.3500000001</v>
      </c>
      <c r="E1525" s="2">
        <v>0</v>
      </c>
      <c r="F1525" s="2">
        <v>0</v>
      </c>
      <c r="G1525" s="3">
        <f t="shared" si="52"/>
        <v>393668.50750000001</v>
      </c>
      <c r="H1525" s="3">
        <f t="shared" si="63"/>
        <v>0.71000000007916242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17224.490000000002</v>
      </c>
      <c r="D1526" s="2">
        <f>'RAS-funkcijski'!E130</f>
        <v>25638.93</v>
      </c>
      <c r="E1526" s="2">
        <v>0</v>
      </c>
      <c r="F1526" s="2">
        <v>0</v>
      </c>
      <c r="G1526" s="3">
        <f t="shared" si="52"/>
        <v>8631.2960999999996</v>
      </c>
      <c r="H1526" s="3">
        <f t="shared" si="63"/>
        <v>0.56000000000130967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17224.490000000002</v>
      </c>
      <c r="D1527" s="2">
        <f>'RAS-funkcijski'!E131</f>
        <v>25638.93</v>
      </c>
      <c r="E1527" s="2">
        <v>0</v>
      </c>
      <c r="F1527" s="2">
        <v>0</v>
      </c>
      <c r="G1527" s="3">
        <f t="shared" si="52"/>
        <v>8699.7984500000002</v>
      </c>
      <c r="H1527" s="3">
        <f t="shared" si="63"/>
        <v>0.56000000000130967</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347955.86</v>
      </c>
      <c r="D1529" s="2">
        <f>'RAS-funkcijski'!E133</f>
        <v>509370.25</v>
      </c>
      <c r="E1529" s="2">
        <v>0</v>
      </c>
      <c r="F1529" s="2">
        <v>0</v>
      </c>
      <c r="G1529" s="3">
        <f t="shared" si="52"/>
        <v>176303.83043999999</v>
      </c>
      <c r="H1529" s="3">
        <f t="shared" si="63"/>
        <v>0.39000000001396984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149270.60999999999</v>
      </c>
      <c r="D1531" s="2">
        <f>'RAS-funkcijski'!E135</f>
        <v>147194.59</v>
      </c>
      <c r="E1531" s="2">
        <v>0</v>
      </c>
      <c r="F1531" s="2">
        <v>0</v>
      </c>
      <c r="G1531" s="3">
        <f t="shared" si="52"/>
        <v>58119.432490000007</v>
      </c>
      <c r="H1531" s="3">
        <f t="shared" si="63"/>
        <v>0.8000000000174623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88856.76</v>
      </c>
      <c r="D1533" s="2">
        <f>'RAS-funkcijski'!E137</f>
        <v>94317.72</v>
      </c>
      <c r="E1533" s="2">
        <v>0</v>
      </c>
      <c r="F1533" s="2">
        <v>0</v>
      </c>
      <c r="G1533" s="3">
        <f t="shared" si="52"/>
        <v>36906.462599999999</v>
      </c>
      <c r="H1533" s="3">
        <f t="shared" si="63"/>
        <v>0.52000000000407454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24573.84</v>
      </c>
      <c r="D1534" s="2">
        <f>'RAS-funkcijski'!E138</f>
        <v>53537</v>
      </c>
      <c r="E1534" s="2">
        <v>0</v>
      </c>
      <c r="F1534" s="2">
        <v>0</v>
      </c>
      <c r="G1534" s="3">
        <f t="shared" si="52"/>
        <v>17640.810560000002</v>
      </c>
      <c r="H1534" s="3">
        <f t="shared" si="63"/>
        <v>0.15999999999985448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259897.8</v>
      </c>
      <c r="D1536" s="2">
        <f>'RAS-funkcijski'!E140</f>
        <v>300725.86</v>
      </c>
      <c r="E1536" s="2">
        <v>0</v>
      </c>
      <c r="F1536" s="2">
        <v>0</v>
      </c>
      <c r="G1536" s="3">
        <f t="shared" si="52"/>
        <v>117143.53472</v>
      </c>
      <c r="H1536" s="3">
        <f t="shared" si="63"/>
        <v>0.34000000002561137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29921295.149999999</v>
      </c>
      <c r="D1537" s="14">
        <f>'RAS-funkcijski'!E141</f>
        <v>34871554.020000003</v>
      </c>
      <c r="E1537" s="14">
        <v>0</v>
      </c>
      <c r="F1537" s="14">
        <v>0</v>
      </c>
      <c r="G1537" s="15">
        <f t="shared" si="52"/>
        <v>13654023.237030001</v>
      </c>
      <c r="H1537" s="15">
        <f t="shared" si="63"/>
        <v>0.17000000178813934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3592132.83</v>
      </c>
      <c r="D1538" s="7">
        <f>'P-VRIO'!E5</f>
        <v>3736125.46</v>
      </c>
      <c r="E1538" s="7">
        <v>0</v>
      </c>
      <c r="F1538" s="7">
        <v>0</v>
      </c>
      <c r="G1538" s="8">
        <f t="shared" si="52"/>
        <v>11064.383750000001</v>
      </c>
      <c r="H1538" s="8">
        <f t="shared" si="63"/>
        <v>0.62999999988824129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2876367.3499999996</v>
      </c>
      <c r="E1539" s="2">
        <v>0</v>
      </c>
      <c r="F1539" s="2">
        <v>0</v>
      </c>
      <c r="G1539" s="3">
        <f t="shared" si="52"/>
        <v>11505.469399999998</v>
      </c>
      <c r="H1539" s="3">
        <f t="shared" si="63"/>
        <v>0.34999999962747097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2876367.3499999996</v>
      </c>
      <c r="E1540" s="2">
        <v>0</v>
      </c>
      <c r="F1540" s="2">
        <v>0</v>
      </c>
      <c r="G1540" s="3">
        <f t="shared" si="52"/>
        <v>17258.204099999999</v>
      </c>
      <c r="H1540" s="3">
        <f t="shared" si="63"/>
        <v>0.34999999962747097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4483.09</v>
      </c>
      <c r="E1541" s="2">
        <v>0</v>
      </c>
      <c r="F1541" s="2">
        <v>0</v>
      </c>
      <c r="G1541" s="3">
        <f t="shared" si="52"/>
        <v>35.864719999999998</v>
      </c>
      <c r="H1541" s="3">
        <f t="shared" si="63"/>
        <v>9.0000000000145519E-2</v>
      </c>
      <c r="I1541" s="11">
        <f t="shared" ref="I1541:I1546" si="64">G1541*H1541</f>
        <v>3.227824800005219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2871884.26</v>
      </c>
      <c r="E1542" s="2">
        <v>0</v>
      </c>
      <c r="F1542" s="2">
        <v>0</v>
      </c>
      <c r="G1542" s="3">
        <f t="shared" si="52"/>
        <v>28718.8426</v>
      </c>
      <c r="H1542" s="3">
        <f t="shared" si="63"/>
        <v>0.25999999977648258</v>
      </c>
      <c r="I1542" s="11">
        <f t="shared" si="64"/>
        <v>7466.8990695808388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3592132.83</v>
      </c>
      <c r="D1555" s="2">
        <f>'P-VRIO'!E22</f>
        <v>859758.1100000001</v>
      </c>
      <c r="E1555" s="2">
        <v>0</v>
      </c>
      <c r="F1555" s="2">
        <v>0</v>
      </c>
      <c r="G1555" s="3">
        <f t="shared" si="52"/>
        <v>95609.6829</v>
      </c>
      <c r="H1555" s="3">
        <f t="shared" si="63"/>
        <v>0.28000000002793968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3162131.67</v>
      </c>
      <c r="D1556" s="2">
        <f>'P-VRIO'!E23</f>
        <v>545749.06000000006</v>
      </c>
      <c r="E1556" s="2">
        <v>0</v>
      </c>
      <c r="F1556" s="2">
        <v>0</v>
      </c>
      <c r="G1556" s="3">
        <f t="shared" si="52"/>
        <v>80818.966010000004</v>
      </c>
      <c r="H1556" s="3">
        <f t="shared" si="63"/>
        <v>0.39000000013038516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3098168.86</v>
      </c>
      <c r="D1557" s="2">
        <f>'P-VRIO'!E24</f>
        <v>522540</v>
      </c>
      <c r="E1557" s="2">
        <v>0</v>
      </c>
      <c r="F1557" s="2">
        <v>0</v>
      </c>
      <c r="G1557" s="3">
        <f t="shared" si="52"/>
        <v>82864.977199999994</v>
      </c>
      <c r="H1557" s="3">
        <f t="shared" si="63"/>
        <v>0.14000000013038516</v>
      </c>
      <c r="I1557" s="11">
        <f t="shared" ref="I1557:I1562" si="66">G1557*H1557</f>
        <v>11601.096818804363</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63962.81</v>
      </c>
      <c r="D1558" s="2">
        <f>'P-VRIO'!E25</f>
        <v>23209.06</v>
      </c>
      <c r="E1558" s="2">
        <v>0</v>
      </c>
      <c r="F1558" s="2">
        <v>0</v>
      </c>
      <c r="G1558" s="3">
        <f t="shared" si="52"/>
        <v>2317.99953</v>
      </c>
      <c r="H1558" s="3">
        <f t="shared" si="63"/>
        <v>0.25000000000363798</v>
      </c>
      <c r="I1558" s="11">
        <f t="shared" si="66"/>
        <v>579.49988250843285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430001.16</v>
      </c>
      <c r="D1563" s="2">
        <f>'P-VRIO'!E30</f>
        <v>314009.05</v>
      </c>
      <c r="E1563" s="2">
        <v>0</v>
      </c>
      <c r="F1563" s="2">
        <v>0</v>
      </c>
      <c r="G1563" s="3">
        <f t="shared" si="52"/>
        <v>27508.500759999995</v>
      </c>
      <c r="H1563" s="3">
        <f t="shared" si="63"/>
        <v>0.2099999999627471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430000</v>
      </c>
      <c r="D1568" s="2">
        <f>'P-VRIO'!E35</f>
        <v>0</v>
      </c>
      <c r="E1568" s="2">
        <v>0</v>
      </c>
      <c r="F1568" s="2">
        <v>0</v>
      </c>
      <c r="G1568" s="3">
        <f t="shared" si="52"/>
        <v>13330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314009.05</v>
      </c>
      <c r="E1569" s="2">
        <v>0</v>
      </c>
      <c r="F1569" s="2">
        <v>0</v>
      </c>
      <c r="G1569" s="3">
        <f t="shared" si="52"/>
        <v>20096.5792</v>
      </c>
      <c r="H1569" s="3">
        <f t="shared" si="63"/>
        <v>4.9999999988358468E-2</v>
      </c>
      <c r="I1569" s="11">
        <f t="shared" si="67"/>
        <v>1004.828959766045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1.1599999999999999</v>
      </c>
      <c r="D1570" s="2">
        <f>'P-VRIO'!E37</f>
        <v>0</v>
      </c>
      <c r="E1570" s="2">
        <v>0</v>
      </c>
      <c r="F1570" s="2">
        <v>0</v>
      </c>
      <c r="G1570" s="3">
        <f t="shared" si="52"/>
        <v>3.8280000000000002E-2</v>
      </c>
      <c r="H1570" s="3">
        <f t="shared" si="63"/>
        <v>0.15999999999999992</v>
      </c>
      <c r="I1570" s="11">
        <f t="shared" si="67"/>
        <v>6.1247999999999971E-3</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6782374.7800000003</v>
      </c>
      <c r="D1582" s="7"/>
      <c r="E1582" s="7">
        <v>0</v>
      </c>
      <c r="F1582" s="7">
        <v>0</v>
      </c>
      <c r="G1582" s="8">
        <f t="shared" ref="G1582:G1686" si="70">B1582/1000*C1582</f>
        <v>6782.3747800000001</v>
      </c>
      <c r="H1582" s="8">
        <f t="shared" ref="H1582:H1686" si="71">ABS(C1582-ROUND(C1582,0))</f>
        <v>0.21999999973922968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37837250.160000004</v>
      </c>
      <c r="D1583" s="2">
        <v>0</v>
      </c>
      <c r="E1583" s="2">
        <v>0</v>
      </c>
      <c r="F1583" s="2">
        <v>0</v>
      </c>
      <c r="G1583" s="3">
        <f t="shared" si="70"/>
        <v>75674.500320000006</v>
      </c>
      <c r="H1583" s="3">
        <f t="shared" si="71"/>
        <v>0.16000000387430191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137277.93</v>
      </c>
      <c r="D1584" s="2">
        <v>0</v>
      </c>
      <c r="E1584" s="2">
        <v>0</v>
      </c>
      <c r="F1584" s="2">
        <v>0</v>
      </c>
      <c r="G1584" s="3">
        <f t="shared" si="70"/>
        <v>411.83378999999996</v>
      </c>
      <c r="H1584" s="3">
        <f t="shared" si="71"/>
        <v>7.0000000006984919E-2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32311968.130000006</v>
      </c>
      <c r="D1585" s="2">
        <v>0</v>
      </c>
      <c r="E1585" s="2">
        <v>0</v>
      </c>
      <c r="F1585" s="2">
        <v>0</v>
      </c>
      <c r="G1585" s="3">
        <f t="shared" si="70"/>
        <v>129247.87252000003</v>
      </c>
      <c r="H1585" s="3">
        <f t="shared" si="71"/>
        <v>0.13000000640749931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11586521.18</v>
      </c>
      <c r="D1586" s="2">
        <v>0</v>
      </c>
      <c r="E1586" s="2">
        <v>0</v>
      </c>
      <c r="F1586" s="2">
        <v>0</v>
      </c>
      <c r="G1586" s="3">
        <f t="shared" si="70"/>
        <v>57932.605900000002</v>
      </c>
      <c r="H1586" s="3">
        <f t="shared" si="71"/>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12937719.630000001</v>
      </c>
      <c r="D1587" s="2">
        <v>0</v>
      </c>
      <c r="E1587" s="2">
        <v>0</v>
      </c>
      <c r="F1587" s="2">
        <v>0</v>
      </c>
      <c r="G1587" s="3">
        <f t="shared" si="70"/>
        <v>77626.317780000012</v>
      </c>
      <c r="H1587" s="3">
        <f t="shared" si="71"/>
        <v>0.36999999918043613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5411.69</v>
      </c>
      <c r="D1588" s="2">
        <v>0</v>
      </c>
      <c r="E1588" s="2">
        <v>0</v>
      </c>
      <c r="F1588" s="2">
        <v>0</v>
      </c>
      <c r="G1588" s="3">
        <f t="shared" si="70"/>
        <v>37.881830000000001</v>
      </c>
      <c r="H1588" s="3">
        <f t="shared" si="71"/>
        <v>0.31000000000040018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1461628.16</v>
      </c>
      <c r="D1589" s="2">
        <v>0</v>
      </c>
      <c r="E1589" s="2">
        <v>0</v>
      </c>
      <c r="F1589" s="2">
        <v>0</v>
      </c>
      <c r="G1589" s="3">
        <f t="shared" si="70"/>
        <v>11693.02528</v>
      </c>
      <c r="H1589" s="3">
        <f t="shared" si="71"/>
        <v>0.15999999991618097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373850.77</v>
      </c>
      <c r="D1590" s="2">
        <v>0</v>
      </c>
      <c r="E1590" s="2">
        <v>0</v>
      </c>
      <c r="F1590" s="2">
        <v>0</v>
      </c>
      <c r="G1590" s="3">
        <f>B1590/1000*C1590</f>
        <v>3364.6569300000001</v>
      </c>
      <c r="H1590" s="3">
        <f>ABS(C1590-ROUND(C1590,0))</f>
        <v>0.22999999998137355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1193455.05</v>
      </c>
      <c r="D1591" s="2">
        <v>0</v>
      </c>
      <c r="E1591" s="2">
        <v>0</v>
      </c>
      <c r="F1591" s="2">
        <v>0</v>
      </c>
      <c r="G1591" s="3">
        <f t="shared" si="70"/>
        <v>11934.550500000001</v>
      </c>
      <c r="H1591" s="3">
        <f t="shared" si="71"/>
        <v>5.0000000046566129E-2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2322184.69</v>
      </c>
      <c r="D1592" s="2">
        <v>0</v>
      </c>
      <c r="E1592" s="2">
        <v>0</v>
      </c>
      <c r="F1592" s="2">
        <v>0</v>
      </c>
      <c r="G1592" s="3">
        <f t="shared" si="70"/>
        <v>25544.031589999999</v>
      </c>
      <c r="H1592" s="3">
        <f t="shared" si="71"/>
        <v>0.31000000005587935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2431196.96</v>
      </c>
      <c r="D1593" s="2">
        <v>0</v>
      </c>
      <c r="E1593" s="2">
        <v>0</v>
      </c>
      <c r="F1593" s="2">
        <v>0</v>
      </c>
      <c r="G1593" s="3">
        <f t="shared" si="70"/>
        <v>29174.363519999999</v>
      </c>
      <c r="H1593" s="3">
        <f t="shared" si="71"/>
        <v>4.0000000037252903E-2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3838535.48</v>
      </c>
      <c r="D1594" s="2">
        <v>0</v>
      </c>
      <c r="E1594" s="2">
        <v>0</v>
      </c>
      <c r="F1594" s="2">
        <v>0</v>
      </c>
      <c r="G1594" s="3">
        <f t="shared" si="70"/>
        <v>49900.961239999997</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1549468.62</v>
      </c>
      <c r="D1601" s="2">
        <v>0</v>
      </c>
      <c r="E1601" s="2">
        <v>0</v>
      </c>
      <c r="F1601" s="2">
        <v>0</v>
      </c>
      <c r="G1601" s="3">
        <f>B1601/1000*C1601</f>
        <v>30989.372400000004</v>
      </c>
      <c r="H1601" s="3">
        <f>ABS(C1601-ROUND(C1601,0))</f>
        <v>0.37999999988824129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38151372.450000003</v>
      </c>
      <c r="D1602" s="2">
        <v>0</v>
      </c>
      <c r="E1602" s="2">
        <v>0</v>
      </c>
      <c r="F1602" s="2">
        <v>0</v>
      </c>
      <c r="G1602" s="3">
        <f t="shared" si="70"/>
        <v>801178.82145000016</v>
      </c>
      <c r="H1602" s="3">
        <f t="shared" si="71"/>
        <v>0.45000000298023224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61199.64</v>
      </c>
      <c r="D1603" s="2">
        <v>0</v>
      </c>
      <c r="E1603" s="2">
        <v>0</v>
      </c>
      <c r="F1603" s="2">
        <v>0</v>
      </c>
      <c r="G1603" s="3">
        <f t="shared" si="70"/>
        <v>1346.3920799999999</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32213397.830000002</v>
      </c>
      <c r="D1604" s="2">
        <v>0</v>
      </c>
      <c r="E1604" s="2">
        <v>0</v>
      </c>
      <c r="F1604" s="2">
        <v>0</v>
      </c>
      <c r="G1604" s="3">
        <f t="shared" si="70"/>
        <v>740908.15009000001</v>
      </c>
      <c r="H1604" s="3">
        <f t="shared" si="71"/>
        <v>0.16999999806284904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11441167.689999999</v>
      </c>
      <c r="D1605" s="2">
        <v>0</v>
      </c>
      <c r="E1605" s="2">
        <v>0</v>
      </c>
      <c r="F1605" s="2">
        <v>0</v>
      </c>
      <c r="G1605" s="3">
        <f t="shared" si="70"/>
        <v>274588.02455999999</v>
      </c>
      <c r="H1605" s="3">
        <f t="shared" si="71"/>
        <v>0.31000000052154064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12860333.66</v>
      </c>
      <c r="D1606" s="2">
        <v>0</v>
      </c>
      <c r="E1606" s="2">
        <v>0</v>
      </c>
      <c r="F1606" s="2">
        <v>0</v>
      </c>
      <c r="G1606" s="3">
        <f t="shared" si="70"/>
        <v>321508.34150000004</v>
      </c>
      <c r="H1606" s="3">
        <f t="shared" si="71"/>
        <v>0.33999999985098839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116759.6</v>
      </c>
      <c r="D1607" s="2">
        <v>0</v>
      </c>
      <c r="E1607" s="2">
        <v>0</v>
      </c>
      <c r="F1607" s="2">
        <v>0</v>
      </c>
      <c r="G1607" s="3">
        <f t="shared" si="70"/>
        <v>3035.7496000000001</v>
      </c>
      <c r="H1607" s="3">
        <f t="shared" si="71"/>
        <v>0.39999999999417923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1437418.86</v>
      </c>
      <c r="D1608" s="2">
        <v>0</v>
      </c>
      <c r="E1608" s="2">
        <v>0</v>
      </c>
      <c r="F1608" s="2">
        <v>0</v>
      </c>
      <c r="G1608" s="3">
        <f t="shared" si="70"/>
        <v>38810.309220000003</v>
      </c>
      <c r="H1608" s="3">
        <f t="shared" si="71"/>
        <v>0.13999999989755452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373850.77</v>
      </c>
      <c r="D1609" s="2">
        <v>0</v>
      </c>
      <c r="E1609" s="2">
        <v>0</v>
      </c>
      <c r="F1609" s="2">
        <v>0</v>
      </c>
      <c r="G1609" s="3">
        <f>B1609/1000*C1609</f>
        <v>10467.82156</v>
      </c>
      <c r="H1609" s="3">
        <f>ABS(C1609-ROUND(C1609,0))</f>
        <v>0.22999999998137355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1194272.3799999999</v>
      </c>
      <c r="D1610" s="2">
        <v>0</v>
      </c>
      <c r="E1610" s="2">
        <v>0</v>
      </c>
      <c r="F1610" s="2">
        <v>0</v>
      </c>
      <c r="G1610" s="3">
        <f t="shared" si="70"/>
        <v>34633.899019999997</v>
      </c>
      <c r="H1610" s="3">
        <f t="shared" si="71"/>
        <v>0.37999999988824129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2265746.9900000002</v>
      </c>
      <c r="D1611" s="2">
        <v>0</v>
      </c>
      <c r="E1611" s="2">
        <v>0</v>
      </c>
      <c r="F1611" s="2">
        <v>0</v>
      </c>
      <c r="G1611" s="3">
        <f t="shared" si="70"/>
        <v>67972.409700000004</v>
      </c>
      <c r="H1611" s="3">
        <f t="shared" si="71"/>
        <v>9.9999997764825821E-3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2523847.88</v>
      </c>
      <c r="D1612" s="2">
        <v>0</v>
      </c>
      <c r="E1612" s="2">
        <v>0</v>
      </c>
      <c r="F1612" s="2">
        <v>0</v>
      </c>
      <c r="G1612" s="3">
        <f t="shared" si="70"/>
        <v>78239.284279999993</v>
      </c>
      <c r="H1612" s="3">
        <f t="shared" si="71"/>
        <v>0.12000000011175871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3892461.8</v>
      </c>
      <c r="D1613" s="2">
        <v>0</v>
      </c>
      <c r="E1613" s="2">
        <v>0</v>
      </c>
      <c r="F1613" s="2">
        <v>0</v>
      </c>
      <c r="G1613" s="3">
        <f t="shared" si="70"/>
        <v>124558.7776</v>
      </c>
      <c r="H1613" s="3">
        <f t="shared" si="71"/>
        <v>0.20000000018626451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465583.08</v>
      </c>
      <c r="D1614" s="2">
        <v>0</v>
      </c>
      <c r="E1614" s="2">
        <v>0</v>
      </c>
      <c r="F1614" s="2">
        <v>0</v>
      </c>
      <c r="G1614" s="3">
        <f t="shared" si="70"/>
        <v>15364.241640000002</v>
      </c>
      <c r="H1614" s="3">
        <f t="shared" si="71"/>
        <v>8.0000000016298145E-2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465583.08</v>
      </c>
      <c r="D1618" s="2">
        <v>0</v>
      </c>
      <c r="E1618" s="2">
        <v>0</v>
      </c>
      <c r="F1618" s="2">
        <v>0</v>
      </c>
      <c r="G1618" s="3">
        <f t="shared" si="70"/>
        <v>17226.573960000002</v>
      </c>
      <c r="H1618" s="3">
        <f t="shared" si="71"/>
        <v>8.0000000016298145E-2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1518730.1</v>
      </c>
      <c r="D1620" s="2">
        <v>0</v>
      </c>
      <c r="E1620" s="2">
        <v>0</v>
      </c>
      <c r="F1620" s="2">
        <v>0</v>
      </c>
      <c r="G1620" s="3">
        <f>B1620/1000*C1620</f>
        <v>59230.473900000005</v>
      </c>
      <c r="H1620" s="3">
        <f>ABS(C1620-ROUND(C1620,0))</f>
        <v>0.10000000009313226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6468252.4900000021</v>
      </c>
      <c r="D1621" s="2">
        <v>0</v>
      </c>
      <c r="E1621" s="2">
        <v>0</v>
      </c>
      <c r="F1621" s="2">
        <v>0</v>
      </c>
      <c r="G1621" s="3">
        <f t="shared" si="70"/>
        <v>258730.0996000001</v>
      </c>
      <c r="H1621" s="3">
        <f t="shared" si="71"/>
        <v>0.49000000208616257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822.31</v>
      </c>
      <c r="D1622" s="2">
        <v>0</v>
      </c>
      <c r="E1622" s="2">
        <v>0</v>
      </c>
      <c r="F1622" s="2">
        <v>0</v>
      </c>
      <c r="G1622" s="3">
        <f t="shared" si="70"/>
        <v>33.714709999999997</v>
      </c>
      <c r="H1622" s="3">
        <f t="shared" si="71"/>
        <v>0.30999999999994543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822.31</v>
      </c>
      <c r="D1628" s="2">
        <v>0</v>
      </c>
      <c r="E1628" s="2">
        <v>0</v>
      </c>
      <c r="F1628" s="2">
        <v>0</v>
      </c>
      <c r="G1628" s="3">
        <f t="shared" si="70"/>
        <v>38.648569999999999</v>
      </c>
      <c r="H1628" s="3">
        <f t="shared" si="71"/>
        <v>0.30999999999994543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822.31</v>
      </c>
      <c r="D1634" s="2">
        <v>0</v>
      </c>
      <c r="E1634" s="2">
        <v>0</v>
      </c>
      <c r="F1634" s="2">
        <v>0</v>
      </c>
      <c r="G1634" s="3">
        <f t="shared" si="70"/>
        <v>43.582429999999995</v>
      </c>
      <c r="H1634" s="3">
        <f t="shared" si="71"/>
        <v>0.30999999999994543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822.31</v>
      </c>
      <c r="D1635" s="2">
        <v>0</v>
      </c>
      <c r="E1635" s="2">
        <v>0</v>
      </c>
      <c r="F1635" s="2">
        <v>0</v>
      </c>
      <c r="G1635" s="3">
        <f t="shared" si="70"/>
        <v>44.404739999999997</v>
      </c>
      <c r="H1635" s="3">
        <f t="shared" si="71"/>
        <v>0.30999999999994543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6467430.1799999997</v>
      </c>
      <c r="D1681" s="2">
        <v>0</v>
      </c>
      <c r="E1681" s="2">
        <v>0</v>
      </c>
      <c r="F1681" s="2">
        <v>0</v>
      </c>
      <c r="G1681" s="3">
        <f t="shared" si="70"/>
        <v>646743.01800000004</v>
      </c>
      <c r="H1681" s="3">
        <f t="shared" si="71"/>
        <v>0.17999999970197678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78017.570000000007</v>
      </c>
      <c r="D1682" s="2">
        <v>0</v>
      </c>
      <c r="E1682" s="2">
        <v>0</v>
      </c>
      <c r="F1682" s="2">
        <v>0</v>
      </c>
      <c r="G1682" s="3">
        <f t="shared" si="70"/>
        <v>7879.7745700000014</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2406542.54</v>
      </c>
      <c r="D1683" s="2">
        <v>0</v>
      </c>
      <c r="E1683" s="2">
        <v>0</v>
      </c>
      <c r="F1683" s="2">
        <v>0</v>
      </c>
      <c r="G1683" s="3">
        <f t="shared" si="70"/>
        <v>245467.33907999998</v>
      </c>
      <c r="H1683" s="3">
        <f t="shared" si="71"/>
        <v>0.4599999999627471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108655.07</v>
      </c>
      <c r="D1684" s="2">
        <v>0</v>
      </c>
      <c r="E1684" s="2">
        <v>0</v>
      </c>
      <c r="F1684" s="2">
        <v>0</v>
      </c>
      <c r="G1684" s="3">
        <f t="shared" si="70"/>
        <v>11191.47221</v>
      </c>
      <c r="H1684" s="3">
        <f t="shared" si="71"/>
        <v>7.0000000006984919E-2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3184280.84</v>
      </c>
      <c r="D1685" s="2">
        <v>0</v>
      </c>
      <c r="E1685" s="2">
        <v>0</v>
      </c>
      <c r="F1685" s="2">
        <v>0</v>
      </c>
      <c r="G1685" s="3">
        <f>B1685/1000*C1685</f>
        <v>331165.20735999994</v>
      </c>
      <c r="H1685" s="3">
        <f>ABS(C1685-ROUND(C1685,0))</f>
        <v>0.16000000014901161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689934.16</v>
      </c>
      <c r="D1686" s="14">
        <v>0</v>
      </c>
      <c r="E1686" s="14">
        <v>0</v>
      </c>
      <c r="F1686" s="14">
        <v>0</v>
      </c>
      <c r="G1686" s="15">
        <f t="shared" si="70"/>
        <v>72443.086800000005</v>
      </c>
      <c r="H1686" s="15">
        <f t="shared" si="71"/>
        <v>0.16000000003259629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3537</v>
      </c>
      <c r="B1" s="396"/>
      <c r="C1" s="396"/>
    </row>
    <row r="2" spans="1:16" ht="33" customHeight="1" x14ac:dyDescent="0.2">
      <c r="A2" s="397" t="s">
        <v>3538</v>
      </c>
      <c r="B2" s="398"/>
      <c r="C2" s="395"/>
      <c r="D2" s="5"/>
      <c r="E2" s="5"/>
      <c r="F2" s="5"/>
      <c r="G2" s="5"/>
      <c r="H2" s="5"/>
      <c r="I2" s="5"/>
      <c r="J2" s="5"/>
      <c r="K2" s="5"/>
      <c r="L2" s="5"/>
      <c r="M2" s="5"/>
      <c r="N2" s="5"/>
      <c r="O2" s="5"/>
      <c r="P2" s="5"/>
    </row>
    <row r="3" spans="1:16" ht="18.75" customHeight="1" x14ac:dyDescent="0.2">
      <c r="A3" s="222" t="s">
        <v>3539</v>
      </c>
      <c r="B3" s="399"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405" t="s">
        <v>3621</v>
      </c>
      <c r="C46" s="395"/>
      <c r="D46" s="5"/>
      <c r="E46" s="5"/>
      <c r="F46" s="5"/>
      <c r="G46" s="5"/>
      <c r="H46" s="5"/>
      <c r="I46" s="5"/>
      <c r="J46" s="5"/>
      <c r="K46" s="5"/>
      <c r="L46" s="5"/>
      <c r="M46" s="5"/>
      <c r="N46" s="5"/>
      <c r="O46" s="5"/>
      <c r="P46" s="5"/>
    </row>
    <row r="47" spans="1:16" ht="66" hidden="1" customHeight="1" x14ac:dyDescent="0.2">
      <c r="A47" s="39" t="s">
        <v>3622</v>
      </c>
      <c r="B47" s="406" t="s">
        <v>3623</v>
      </c>
      <c r="C47" s="406"/>
      <c r="D47" s="5"/>
      <c r="E47" s="5"/>
      <c r="F47" s="5"/>
      <c r="G47" s="5"/>
      <c r="H47" s="5"/>
      <c r="I47" s="5"/>
      <c r="J47" s="5"/>
      <c r="K47" s="5"/>
      <c r="L47" s="5"/>
      <c r="M47" s="5"/>
      <c r="N47" s="5"/>
      <c r="O47" s="5"/>
      <c r="P47" s="5"/>
    </row>
    <row r="48" spans="1:16" ht="123.75" customHeight="1" x14ac:dyDescent="0.2">
      <c r="A48" s="202" t="s">
        <v>3624</v>
      </c>
      <c r="B48" s="404" t="s">
        <v>3625</v>
      </c>
      <c r="C48" s="403"/>
      <c r="D48" s="5"/>
      <c r="E48" s="5"/>
      <c r="F48" s="5"/>
      <c r="G48" s="5"/>
      <c r="H48" s="5"/>
      <c r="I48" s="5"/>
      <c r="J48" s="5"/>
      <c r="K48" s="5"/>
      <c r="L48" s="5"/>
      <c r="M48" s="5"/>
      <c r="N48" s="5"/>
      <c r="O48" s="5"/>
      <c r="P48" s="5"/>
    </row>
    <row r="49" spans="1:16" ht="34.5" customHeight="1" x14ac:dyDescent="0.2">
      <c r="A49" s="202" t="s">
        <v>3626</v>
      </c>
      <c r="B49" s="402" t="s">
        <v>3627</v>
      </c>
      <c r="C49" s="403"/>
      <c r="D49" s="5"/>
      <c r="E49" s="5"/>
      <c r="F49" s="5"/>
      <c r="G49" s="5"/>
      <c r="H49" s="5"/>
      <c r="I49" s="5"/>
      <c r="J49" s="5"/>
      <c r="K49" s="5"/>
      <c r="L49" s="5"/>
      <c r="M49" s="5"/>
      <c r="N49" s="5"/>
      <c r="O49" s="5"/>
      <c r="P49" s="5"/>
    </row>
    <row r="50" spans="1:16" ht="34.5" customHeight="1" x14ac:dyDescent="0.2">
      <c r="A50" s="202" t="s">
        <v>3628</v>
      </c>
      <c r="B50" s="402" t="s">
        <v>3629</v>
      </c>
      <c r="C50" s="403"/>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7" t="s">
        <v>3635</v>
      </c>
      <c r="C53" s="408"/>
      <c r="D53" s="5"/>
      <c r="E53" s="5"/>
      <c r="F53" s="5"/>
      <c r="G53" s="5"/>
      <c r="H53" s="5"/>
      <c r="I53" s="5"/>
      <c r="J53" s="5"/>
      <c r="K53" s="5"/>
      <c r="L53" s="5"/>
      <c r="M53" s="5"/>
      <c r="N53" s="5"/>
      <c r="O53" s="5"/>
      <c r="P53" s="5"/>
    </row>
    <row r="54" spans="1:16" ht="31.5" customHeight="1" x14ac:dyDescent="0.2">
      <c r="A54" s="224" t="s">
        <v>3636</v>
      </c>
      <c r="B54" s="407" t="s">
        <v>3637</v>
      </c>
      <c r="C54" s="408"/>
      <c r="D54" s="5"/>
      <c r="E54" s="5"/>
      <c r="F54" s="5"/>
      <c r="G54" s="5"/>
      <c r="H54" s="5"/>
      <c r="I54" s="5"/>
      <c r="J54" s="5"/>
      <c r="K54" s="5"/>
      <c r="L54" s="5"/>
      <c r="M54" s="5"/>
      <c r="N54" s="5"/>
      <c r="O54" s="5"/>
      <c r="P54" s="5"/>
    </row>
    <row r="55" spans="1:16" ht="54.6" customHeight="1" x14ac:dyDescent="0.2">
      <c r="A55" s="224" t="s">
        <v>3638</v>
      </c>
      <c r="B55" s="407" t="s">
        <v>3639</v>
      </c>
      <c r="C55" s="408"/>
      <c r="D55" s="5"/>
      <c r="E55" s="5"/>
      <c r="F55" s="5"/>
      <c r="G55" s="5"/>
      <c r="H55" s="5"/>
      <c r="I55" s="5"/>
      <c r="J55" s="5"/>
      <c r="K55" s="5"/>
      <c r="L55" s="5"/>
      <c r="M55" s="5"/>
      <c r="N55" s="5"/>
      <c r="O55" s="5"/>
      <c r="P55" s="5"/>
    </row>
    <row r="56" spans="1:16" ht="54.6" customHeight="1" x14ac:dyDescent="0.2">
      <c r="A56" s="224" t="s">
        <v>3640</v>
      </c>
      <c r="B56" s="407" t="s">
        <v>3641</v>
      </c>
      <c r="C56" s="408"/>
      <c r="D56" s="5"/>
      <c r="E56" s="5"/>
      <c r="F56" s="5"/>
      <c r="G56" s="5"/>
      <c r="H56" s="5"/>
      <c r="I56" s="5"/>
      <c r="J56" s="5"/>
      <c r="K56" s="5"/>
      <c r="L56" s="5"/>
      <c r="M56" s="5"/>
      <c r="N56" s="5"/>
      <c r="O56" s="5"/>
      <c r="P56" s="5"/>
    </row>
    <row r="57" spans="1:16" ht="54" customHeight="1" x14ac:dyDescent="0.2">
      <c r="A57" s="224" t="s">
        <v>3642</v>
      </c>
      <c r="B57" s="407" t="s">
        <v>3643</v>
      </c>
      <c r="C57" s="408"/>
      <c r="D57" s="5"/>
      <c r="E57" s="5"/>
      <c r="F57" s="5"/>
      <c r="G57" s="5"/>
      <c r="H57" s="5"/>
      <c r="I57" s="5"/>
      <c r="J57" s="5"/>
      <c r="K57" s="5"/>
      <c r="L57" s="5"/>
      <c r="M57" s="5"/>
      <c r="N57" s="5"/>
      <c r="O57" s="5"/>
      <c r="P57" s="5"/>
    </row>
    <row r="58" spans="1:16" ht="31.15" customHeight="1" x14ac:dyDescent="0.2">
      <c r="A58" s="270" t="s">
        <v>3644</v>
      </c>
      <c r="B58" s="400" t="s">
        <v>3645</v>
      </c>
      <c r="C58" s="401"/>
      <c r="D58" s="5"/>
      <c r="E58" s="5"/>
      <c r="F58" s="5"/>
      <c r="G58" s="5"/>
      <c r="H58" s="5"/>
      <c r="I58" s="5"/>
      <c r="J58" s="5"/>
      <c r="K58" s="5"/>
      <c r="L58" s="5"/>
      <c r="M58" s="5"/>
      <c r="N58" s="5"/>
      <c r="O58" s="5"/>
      <c r="P58" s="5"/>
    </row>
    <row r="59" spans="1:16" ht="46.5" customHeight="1" x14ac:dyDescent="0.2">
      <c r="A59" s="302" t="s">
        <v>3646</v>
      </c>
      <c r="B59" s="392" t="s">
        <v>3647</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15"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30961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38</v>
      </c>
      <c r="I12" s="27" t="s">
        <v>39</v>
      </c>
      <c r="J12" s="228"/>
      <c r="K12" s="228"/>
      <c r="L12" s="5"/>
      <c r="M12" s="5"/>
      <c r="N12" s="5"/>
      <c r="O12" s="5"/>
      <c r="P12" s="5"/>
      <c r="Q12" s="5"/>
      <c r="R12" s="5"/>
      <c r="S12" s="5"/>
      <c r="T12" s="5"/>
      <c r="U12" s="5"/>
      <c r="V12" s="5"/>
      <c r="W12" s="5"/>
    </row>
    <row r="13" spans="1:23" ht="23.25" x14ac:dyDescent="0.2">
      <c r="B13" s="18" t="s">
        <v>40</v>
      </c>
      <c r="C13" s="242" t="s">
        <v>3654</v>
      </c>
      <c r="D13" s="314"/>
      <c r="E13" s="362"/>
      <c r="F13" s="359" t="s">
        <v>41</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42" t="s">
        <v>43</v>
      </c>
      <c r="C16" s="363"/>
      <c r="D16" s="363"/>
      <c r="E16" s="363"/>
      <c r="F16" s="344"/>
      <c r="G16" s="201" t="s">
        <v>44</v>
      </c>
      <c r="H16" s="265" t="s">
        <v>45</v>
      </c>
      <c r="I16" s="266" t="s">
        <v>46</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27307009.59</v>
      </c>
      <c r="I17" s="275">
        <f>'PR-RAS'!E6</f>
        <v>30812076.73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25800502.879999999</v>
      </c>
      <c r="I18" s="275">
        <f>'PR-RAS'!E152</f>
        <v>30400811.689999998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6418874.6600000001</v>
      </c>
      <c r="I19" s="275">
        <f>'PR-RAS'!E649</f>
        <v>3452423.0700000077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42</v>
      </c>
      <c r="B21" s="342" t="s">
        <v>43</v>
      </c>
      <c r="C21" s="343"/>
      <c r="D21" s="343"/>
      <c r="E21" s="343"/>
      <c r="F21" s="344"/>
      <c r="G21" s="201" t="s">
        <v>44</v>
      </c>
      <c r="H21" s="265" t="s">
        <v>47</v>
      </c>
      <c r="I21" s="266" t="s">
        <v>48</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88850853.929999992</v>
      </c>
      <c r="I22" s="275">
        <f>BILANCA!E7</f>
        <v>91824817.900000006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54215375.220000006</v>
      </c>
      <c r="I23" s="275">
        <f>BILANCA!E69</f>
        <v>53568393.889999986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6921910.46</v>
      </c>
      <c r="I24" s="275">
        <f>BILANCA!E177</f>
        <v>6640144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136144318.69</v>
      </c>
      <c r="I25" s="275">
        <f>BILANCA!E251</f>
        <v>138753067.79000002</v>
      </c>
      <c r="J25" s="5"/>
      <c r="K25" s="5"/>
      <c r="L25" s="5"/>
      <c r="M25" s="5"/>
      <c r="N25" s="5"/>
      <c r="O25" s="5"/>
      <c r="P25" s="5"/>
      <c r="Q25" s="5"/>
      <c r="R25" s="5"/>
      <c r="S25" s="5"/>
      <c r="T25" s="5"/>
      <c r="U25" s="5"/>
      <c r="V25" s="5"/>
      <c r="W25" s="5"/>
    </row>
    <row r="26" spans="1:23" ht="48" x14ac:dyDescent="0.2">
      <c r="A26" s="200" t="s">
        <v>42</v>
      </c>
      <c r="B26" s="342" t="s">
        <v>43</v>
      </c>
      <c r="C26" s="343"/>
      <c r="D26" s="343"/>
      <c r="E26" s="343"/>
      <c r="F26" s="344"/>
      <c r="G26" s="201" t="s">
        <v>44</v>
      </c>
      <c r="H26" s="265" t="s">
        <v>45</v>
      </c>
      <c r="I26" s="266" t="s">
        <v>46</v>
      </c>
      <c r="J26" s="5"/>
      <c r="K26" s="5"/>
      <c r="L26" s="5"/>
      <c r="M26" s="5"/>
      <c r="N26" s="5"/>
      <c r="O26" s="5"/>
      <c r="P26" s="5"/>
      <c r="Q26" s="5"/>
      <c r="R26" s="5"/>
      <c r="S26" s="5"/>
      <c r="T26" s="5"/>
      <c r="U26" s="5"/>
      <c r="V26" s="5"/>
      <c r="W26" s="5"/>
    </row>
    <row r="27" spans="1:23" ht="12.75" customHeight="1" x14ac:dyDescent="0.2">
      <c r="A27" s="339" t="s">
        <v>49</v>
      </c>
      <c r="B27" s="358" t="str">
        <f>'RAS-funkcijski'!B5</f>
        <v>Opće javne usluge (šifre 011+012+013+014 do 018)</v>
      </c>
      <c r="C27" s="354"/>
      <c r="D27" s="354"/>
      <c r="E27" s="354"/>
      <c r="F27" s="355"/>
      <c r="G27" s="126" t="str">
        <f>'RAS-funkcijski'!C5</f>
        <v>01</v>
      </c>
      <c r="H27" s="275">
        <f>'RAS-funkcijski'!D5</f>
        <v>5112433.04</v>
      </c>
      <c r="I27" s="275">
        <f>'RAS-funkcijski'!E5</f>
        <v>5527291.2400000002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3528057.38</v>
      </c>
      <c r="I28" s="275">
        <f>'RAS-funkcijski'!E35</f>
        <v>5879039.9299999997</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3578494.35</v>
      </c>
      <c r="I29" s="275">
        <f>'RAS-funkcijski'!E88</f>
        <v>3971424.32</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7051843.6699999999</v>
      </c>
      <c r="I30" s="275">
        <f>'RAS-funkcijski'!E114</f>
        <v>8282202.0199999996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29921295.149999999</v>
      </c>
      <c r="I31" s="275">
        <f>'RAS-funkcijski'!E141</f>
        <v>34871554.020000003</v>
      </c>
      <c r="J31" s="5"/>
      <c r="K31" s="5"/>
      <c r="L31" s="5"/>
      <c r="M31" s="5"/>
      <c r="N31" s="5"/>
      <c r="O31" s="5"/>
      <c r="P31" s="5"/>
      <c r="Q31" s="5"/>
      <c r="R31" s="5"/>
      <c r="S31" s="5"/>
      <c r="T31" s="5"/>
      <c r="U31" s="5"/>
      <c r="V31" s="5"/>
      <c r="W31" s="5"/>
    </row>
    <row r="32" spans="1:23" ht="29.25" customHeight="1" x14ac:dyDescent="0.2">
      <c r="A32" s="200" t="s">
        <v>42</v>
      </c>
      <c r="B32" s="342" t="s">
        <v>43</v>
      </c>
      <c r="C32" s="343"/>
      <c r="D32" s="343"/>
      <c r="E32" s="343"/>
      <c r="F32" s="344"/>
      <c r="G32" s="201" t="s">
        <v>44</v>
      </c>
      <c r="H32" s="265" t="s">
        <v>50</v>
      </c>
      <c r="I32" s="266" t="s">
        <v>51</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3592132.83</v>
      </c>
      <c r="I33" s="275">
        <f>'P-VRIO'!E5</f>
        <v>3736125.46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3592132.83</v>
      </c>
      <c r="I34" s="275">
        <f>'P-VRIO'!E22</f>
        <v>859758.1100000001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42" t="s">
        <v>43</v>
      </c>
      <c r="C37" s="343"/>
      <c r="D37" s="343"/>
      <c r="E37" s="343"/>
      <c r="F37" s="344"/>
      <c r="G37" s="201" t="s">
        <v>44</v>
      </c>
      <c r="H37" s="265" t="s">
        <v>47</v>
      </c>
      <c r="I37" s="266" t="s">
        <v>52</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6782374.7800000003</v>
      </c>
      <c r="I38" s="275" t="s">
        <v>53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53</v>
      </c>
      <c r="I39" s="275">
        <f>OBVEZE!D44</f>
        <v>6468252.4900000021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53</v>
      </c>
      <c r="I40" s="275">
        <f>OBVEZE!D45</f>
        <v>822.31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53</v>
      </c>
      <c r="I41" s="276">
        <f>OBVEZE!D104</f>
        <v>6467430.1799999997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41" zoomScale="112" zoomScaleNormal="112"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t="s">
        <v>3653</v>
      </c>
      <c r="C1" s="268" t="s">
        <v>33</v>
      </c>
      <c r="D1" s="323">
        <v>23</v>
      </c>
      <c r="E1" s="268" t="s">
        <v>57</v>
      </c>
      <c r="F1" s="324" t="s">
        <v>3654</v>
      </c>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27307009.59</v>
      </c>
      <c r="E6" s="60">
        <f>E7+E43+E49+E82+E106+E125+E134+E140</f>
        <v>30812076.73</v>
      </c>
      <c r="F6" s="45">
        <f t="shared" ref="F6:F132" si="0">IF(D6&lt;&gt;0,IF(E6/D6&gt;=100,"&gt;&gt;100",E6/D6*100),"-")</f>
        <v>112.83577803877718</v>
      </c>
    </row>
    <row r="7" spans="1:24" ht="12.75" customHeight="1" x14ac:dyDescent="0.2">
      <c r="A7" s="63">
        <v>61</v>
      </c>
      <c r="B7" s="220" t="s">
        <v>65</v>
      </c>
      <c r="C7" s="247" t="s">
        <v>66</v>
      </c>
      <c r="D7" s="60">
        <f>D8+D17+D23+D29+D36+D39</f>
        <v>14046006.519999998</v>
      </c>
      <c r="E7" s="60">
        <f>E8+E17+E23+E29+E36+E39</f>
        <v>15487907.830000002</v>
      </c>
      <c r="F7" s="45">
        <f t="shared" si="0"/>
        <v>110.26556059152395</v>
      </c>
    </row>
    <row r="8" spans="1:24" ht="12.75" customHeight="1" x14ac:dyDescent="0.2">
      <c r="A8" s="63">
        <v>611</v>
      </c>
      <c r="B8" s="220" t="s">
        <v>67</v>
      </c>
      <c r="C8" s="247" t="s">
        <v>68</v>
      </c>
      <c r="D8" s="60">
        <f>SUM(D9:D14)-D15-D16</f>
        <v>10488581.959999997</v>
      </c>
      <c r="E8" s="60">
        <f>SUM(E9:E14)-E15-E16</f>
        <v>11906975.930000002</v>
      </c>
      <c r="F8" s="45">
        <f t="shared" si="0"/>
        <v>113.52321958687355</v>
      </c>
    </row>
    <row r="9" spans="1:24" ht="12.75" customHeight="1" x14ac:dyDescent="0.2">
      <c r="A9" s="63">
        <v>6111</v>
      </c>
      <c r="B9" s="65" t="s">
        <v>69</v>
      </c>
      <c r="C9" s="247" t="s">
        <v>70</v>
      </c>
      <c r="D9" s="194">
        <v>6411000.8899999997</v>
      </c>
      <c r="E9" s="194">
        <v>7524326.3600000003</v>
      </c>
      <c r="F9" s="45">
        <f t="shared" si="0"/>
        <v>117.36586048110813</v>
      </c>
    </row>
    <row r="10" spans="1:24" ht="12.75" customHeight="1" x14ac:dyDescent="0.2">
      <c r="A10" s="63">
        <v>6112</v>
      </c>
      <c r="B10" s="65" t="s">
        <v>71</v>
      </c>
      <c r="C10" s="247" t="s">
        <v>72</v>
      </c>
      <c r="D10" s="194">
        <v>1102581.21</v>
      </c>
      <c r="E10" s="194">
        <v>871496.18</v>
      </c>
      <c r="F10" s="45">
        <f t="shared" si="0"/>
        <v>79.041450379877247</v>
      </c>
    </row>
    <row r="11" spans="1:24" ht="12.75" customHeight="1" x14ac:dyDescent="0.2">
      <c r="A11" s="63">
        <v>6113</v>
      </c>
      <c r="B11" s="65" t="s">
        <v>73</v>
      </c>
      <c r="C11" s="247" t="s">
        <v>74</v>
      </c>
      <c r="D11" s="194">
        <v>600773.16</v>
      </c>
      <c r="E11" s="194">
        <v>864421.91</v>
      </c>
      <c r="F11" s="45">
        <f t="shared" si="0"/>
        <v>143.8849082405745</v>
      </c>
    </row>
    <row r="12" spans="1:24" ht="12.75" customHeight="1" x14ac:dyDescent="0.2">
      <c r="A12" s="63">
        <v>6114</v>
      </c>
      <c r="B12" s="65" t="s">
        <v>75</v>
      </c>
      <c r="C12" s="247" t="s">
        <v>76</v>
      </c>
      <c r="D12" s="194">
        <v>2256980.5499999998</v>
      </c>
      <c r="E12" s="194">
        <v>2879915.31</v>
      </c>
      <c r="F12" s="45">
        <f t="shared" si="0"/>
        <v>127.60036013602334</v>
      </c>
    </row>
    <row r="13" spans="1:24" ht="12.75" customHeight="1" x14ac:dyDescent="0.2">
      <c r="A13" s="63">
        <v>6115</v>
      </c>
      <c r="B13" s="65" t="s">
        <v>77</v>
      </c>
      <c r="C13" s="247" t="s">
        <v>78</v>
      </c>
      <c r="D13" s="194">
        <v>579939.93000000005</v>
      </c>
      <c r="E13" s="194">
        <v>511692.79</v>
      </c>
      <c r="F13" s="45">
        <f t="shared" si="0"/>
        <v>88.232032927962024</v>
      </c>
    </row>
    <row r="14" spans="1:24" ht="12.75" customHeight="1" x14ac:dyDescent="0.2">
      <c r="A14" s="63">
        <v>6116</v>
      </c>
      <c r="B14" s="65" t="s">
        <v>79</v>
      </c>
      <c r="C14" s="247" t="s">
        <v>80</v>
      </c>
      <c r="D14" s="194">
        <v>124822.1</v>
      </c>
      <c r="E14" s="194"/>
      <c r="F14" s="45">
        <f t="shared" si="0"/>
        <v>0</v>
      </c>
    </row>
    <row r="15" spans="1:24" ht="12.75" customHeight="1" x14ac:dyDescent="0.2">
      <c r="A15" s="63">
        <v>6117</v>
      </c>
      <c r="B15" s="220" t="s">
        <v>81</v>
      </c>
      <c r="C15" s="247" t="s">
        <v>82</v>
      </c>
      <c r="D15" s="194">
        <v>587515.88</v>
      </c>
      <c r="E15" s="194">
        <v>744876.62</v>
      </c>
      <c r="F15" s="45">
        <f t="shared" si="0"/>
        <v>126.7840828404502</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3291030.96</v>
      </c>
      <c r="E23" s="60">
        <f t="shared" si="2"/>
        <v>3303375.2199999997</v>
      </c>
      <c r="F23" s="45">
        <f t="shared" si="0"/>
        <v>100.37508793293151</v>
      </c>
    </row>
    <row r="24" spans="1:6" ht="12.75" customHeight="1" x14ac:dyDescent="0.2">
      <c r="A24" s="63">
        <v>6131</v>
      </c>
      <c r="B24" s="65" t="s">
        <v>99</v>
      </c>
      <c r="C24" s="247" t="s">
        <v>100</v>
      </c>
      <c r="D24" s="194">
        <v>790477.98</v>
      </c>
      <c r="E24" s="194">
        <v>837204.13</v>
      </c>
      <c r="F24" s="45">
        <f t="shared" si="0"/>
        <v>105.91112607589652</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2500552.98</v>
      </c>
      <c r="E27" s="194">
        <v>2466171.09</v>
      </c>
      <c r="F27" s="45">
        <f t="shared" si="0"/>
        <v>98.625028532688802</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266393.59999999998</v>
      </c>
      <c r="E29" s="60">
        <f>SUM(E30:E35)</f>
        <v>277556.68</v>
      </c>
      <c r="F29" s="45">
        <f t="shared" si="0"/>
        <v>104.19044601672114</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266393.59999999998</v>
      </c>
      <c r="E31" s="194">
        <v>277540.82</v>
      </c>
      <c r="F31" s="45">
        <f t="shared" si="0"/>
        <v>104.18449242023833</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c r="E33" s="194">
        <v>15.86</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4914908.28</v>
      </c>
      <c r="E49" s="60">
        <f>E50+E53+E58+E61+E64+E68+E71+E74+E77</f>
        <v>6009316.9100000001</v>
      </c>
      <c r="F49" s="45">
        <f t="shared" si="0"/>
        <v>122.26712214454589</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1360046.0800000001</v>
      </c>
      <c r="E58" s="60">
        <f t="shared" si="9"/>
        <v>726883.8</v>
      </c>
      <c r="F58" s="45">
        <f t="shared" si="0"/>
        <v>53.445527375072466</v>
      </c>
    </row>
    <row r="59" spans="1:6" ht="24" x14ac:dyDescent="0.2">
      <c r="A59" s="63">
        <v>6331</v>
      </c>
      <c r="B59" s="65" t="s">
        <v>169</v>
      </c>
      <c r="C59" s="247" t="s">
        <v>170</v>
      </c>
      <c r="D59" s="194">
        <v>1097005.05</v>
      </c>
      <c r="E59" s="194">
        <v>410476.42</v>
      </c>
      <c r="F59" s="45">
        <f t="shared" si="0"/>
        <v>37.417915259369131</v>
      </c>
    </row>
    <row r="60" spans="1:6" ht="24" x14ac:dyDescent="0.2">
      <c r="A60" s="63">
        <v>6332</v>
      </c>
      <c r="B60" s="65" t="s">
        <v>171</v>
      </c>
      <c r="C60" s="247" t="s">
        <v>172</v>
      </c>
      <c r="D60" s="194">
        <v>263041.03000000003</v>
      </c>
      <c r="E60" s="194">
        <v>316407.38</v>
      </c>
      <c r="F60" s="45">
        <f t="shared" si="0"/>
        <v>120.2882227156729</v>
      </c>
    </row>
    <row r="61" spans="1:6" ht="12.75" customHeight="1" x14ac:dyDescent="0.2">
      <c r="A61" s="63">
        <v>634</v>
      </c>
      <c r="B61" s="65" t="s">
        <v>173</v>
      </c>
      <c r="C61" s="247" t="s">
        <v>174</v>
      </c>
      <c r="D61" s="60">
        <f t="shared" ref="D61:E61" si="10">SUM(D62:D63)</f>
        <v>24055.5</v>
      </c>
      <c r="E61" s="60">
        <f t="shared" si="10"/>
        <v>138576.09</v>
      </c>
      <c r="F61" s="45">
        <f t="shared" si="0"/>
        <v>576.06821724761494</v>
      </c>
    </row>
    <row r="62" spans="1:6" ht="12.75" customHeight="1" x14ac:dyDescent="0.2">
      <c r="A62" s="63">
        <v>6341</v>
      </c>
      <c r="B62" s="65" t="s">
        <v>175</v>
      </c>
      <c r="C62" s="247" t="s">
        <v>176</v>
      </c>
      <c r="D62" s="194"/>
      <c r="E62" s="194">
        <v>138576.09</v>
      </c>
      <c r="F62" s="45" t="str">
        <f t="shared" si="0"/>
        <v>-</v>
      </c>
    </row>
    <row r="63" spans="1:6" ht="12.75" customHeight="1" x14ac:dyDescent="0.2">
      <c r="A63" s="63">
        <v>6342</v>
      </c>
      <c r="B63" s="65" t="s">
        <v>177</v>
      </c>
      <c r="C63" s="247" t="s">
        <v>178</v>
      </c>
      <c r="D63" s="194">
        <v>24055.5</v>
      </c>
      <c r="E63" s="194"/>
      <c r="F63" s="45">
        <f t="shared" si="0"/>
        <v>0</v>
      </c>
    </row>
    <row r="64" spans="1:6" ht="24" x14ac:dyDescent="0.2">
      <c r="A64" s="63">
        <v>635</v>
      </c>
      <c r="B64" s="65" t="s">
        <v>179</v>
      </c>
      <c r="C64" s="247" t="s">
        <v>180</v>
      </c>
      <c r="D64" s="60">
        <f>SUM(D65:D67)</f>
        <v>198225.48</v>
      </c>
      <c r="E64" s="60">
        <f>SUM(E65:E67)</f>
        <v>203202.69</v>
      </c>
      <c r="F64" s="45">
        <f t="shared" si="0"/>
        <v>102.51088306104745</v>
      </c>
    </row>
    <row r="65" spans="1:6" ht="12.75" customHeight="1" x14ac:dyDescent="0.2">
      <c r="A65" s="63">
        <v>6351</v>
      </c>
      <c r="B65" s="65" t="s">
        <v>181</v>
      </c>
      <c r="C65" s="247" t="s">
        <v>182</v>
      </c>
      <c r="D65" s="194">
        <v>198225.48</v>
      </c>
      <c r="E65" s="194">
        <v>203202.69</v>
      </c>
      <c r="F65" s="45">
        <f t="shared" si="0"/>
        <v>102.51088306104745</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2897201.78</v>
      </c>
      <c r="E68" s="60">
        <f t="shared" si="11"/>
        <v>4095572.82</v>
      </c>
      <c r="F68" s="45">
        <f t="shared" si="0"/>
        <v>141.3630506605584</v>
      </c>
    </row>
    <row r="69" spans="1:6" ht="12.75" customHeight="1" x14ac:dyDescent="0.2">
      <c r="A69" s="63" t="s">
        <v>189</v>
      </c>
      <c r="B69" s="64" t="s">
        <v>190</v>
      </c>
      <c r="C69" s="247" t="s">
        <v>189</v>
      </c>
      <c r="D69" s="194">
        <v>2809894.4</v>
      </c>
      <c r="E69" s="194">
        <v>3985847.69</v>
      </c>
      <c r="F69" s="45">
        <f t="shared" si="0"/>
        <v>141.85044427292357</v>
      </c>
    </row>
    <row r="70" spans="1:6" ht="24" x14ac:dyDescent="0.2">
      <c r="A70" s="63" t="s">
        <v>191</v>
      </c>
      <c r="B70" s="64" t="s">
        <v>192</v>
      </c>
      <c r="C70" s="247" t="s">
        <v>191</v>
      </c>
      <c r="D70" s="194">
        <v>87307.38</v>
      </c>
      <c r="E70" s="194">
        <v>109725.13</v>
      </c>
      <c r="F70" s="45">
        <f t="shared" si="0"/>
        <v>125.67680990999844</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435379.44</v>
      </c>
      <c r="E74" s="60">
        <f t="shared" si="13"/>
        <v>845081.51</v>
      </c>
      <c r="F74" s="45">
        <f t="shared" si="0"/>
        <v>194.10230074254312</v>
      </c>
    </row>
    <row r="75" spans="1:6" ht="12.75" customHeight="1" x14ac:dyDescent="0.2">
      <c r="A75" s="63" t="s">
        <v>201</v>
      </c>
      <c r="B75" s="65" t="s">
        <v>202</v>
      </c>
      <c r="C75" s="247" t="s">
        <v>201</v>
      </c>
      <c r="D75" s="194">
        <v>85204.75</v>
      </c>
      <c r="E75" s="194">
        <v>761431.51</v>
      </c>
      <c r="F75" s="45">
        <f t="shared" si="0"/>
        <v>893.64913341098941</v>
      </c>
    </row>
    <row r="76" spans="1:6" ht="12.75" customHeight="1" x14ac:dyDescent="0.2">
      <c r="A76" s="63" t="s">
        <v>203</v>
      </c>
      <c r="B76" s="65" t="s">
        <v>204</v>
      </c>
      <c r="C76" s="247" t="s">
        <v>203</v>
      </c>
      <c r="D76" s="194">
        <v>350174.69</v>
      </c>
      <c r="E76" s="194">
        <v>83650</v>
      </c>
      <c r="F76" s="45">
        <f t="shared" si="0"/>
        <v>23.888077119451438</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2631945.9599999995</v>
      </c>
      <c r="E82" s="60">
        <f t="shared" si="15"/>
        <v>3016819.65</v>
      </c>
      <c r="F82" s="45">
        <f t="shared" si="0"/>
        <v>114.62316080380315</v>
      </c>
    </row>
    <row r="83" spans="1:6" ht="12.75" customHeight="1" x14ac:dyDescent="0.2">
      <c r="A83" s="63">
        <v>641</v>
      </c>
      <c r="B83" s="64" t="s">
        <v>217</v>
      </c>
      <c r="C83" s="247" t="s">
        <v>218</v>
      </c>
      <c r="D83" s="60">
        <f t="shared" ref="D83:E83" si="16">SUM(D84:D90)</f>
        <v>270703.35999999999</v>
      </c>
      <c r="E83" s="60">
        <f t="shared" si="16"/>
        <v>577019.71</v>
      </c>
      <c r="F83" s="45">
        <f t="shared" si="0"/>
        <v>213.15572514504439</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214419.92</v>
      </c>
      <c r="E85" s="194">
        <v>126151.25</v>
      </c>
      <c r="F85" s="45">
        <f t="shared" si="0"/>
        <v>58.833736156603358</v>
      </c>
    </row>
    <row r="86" spans="1:6" ht="12.75" customHeight="1" x14ac:dyDescent="0.2">
      <c r="A86" s="63">
        <v>6414</v>
      </c>
      <c r="B86" s="64" t="s">
        <v>223</v>
      </c>
      <c r="C86" s="247" t="s">
        <v>224</v>
      </c>
      <c r="D86" s="194">
        <v>56283.44</v>
      </c>
      <c r="E86" s="194">
        <v>35015.410000000003</v>
      </c>
      <c r="F86" s="45">
        <f t="shared" si="0"/>
        <v>62.212633058675884</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c r="E89" s="194">
        <v>415853.05</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2361242.5999999996</v>
      </c>
      <c r="E91" s="60">
        <f t="shared" si="17"/>
        <v>2439799.94</v>
      </c>
      <c r="F91" s="45">
        <f t="shared" si="0"/>
        <v>103.32694912416032</v>
      </c>
    </row>
    <row r="92" spans="1:6" ht="12.75" customHeight="1" x14ac:dyDescent="0.2">
      <c r="A92" s="63">
        <v>6421</v>
      </c>
      <c r="B92" s="64" t="s">
        <v>235</v>
      </c>
      <c r="C92" s="247" t="s">
        <v>236</v>
      </c>
      <c r="D92" s="194">
        <v>159513.53</v>
      </c>
      <c r="E92" s="194">
        <v>177918.58</v>
      </c>
      <c r="F92" s="45">
        <f t="shared" si="0"/>
        <v>111.53823754010081</v>
      </c>
    </row>
    <row r="93" spans="1:6" ht="12.75" customHeight="1" x14ac:dyDescent="0.2">
      <c r="A93" s="63">
        <v>6422</v>
      </c>
      <c r="B93" s="64" t="s">
        <v>237</v>
      </c>
      <c r="C93" s="247" t="s">
        <v>238</v>
      </c>
      <c r="D93" s="194">
        <v>1560796.2</v>
      </c>
      <c r="E93" s="194">
        <v>1749000.8</v>
      </c>
      <c r="F93" s="45">
        <f t="shared" si="0"/>
        <v>112.05824309413363</v>
      </c>
    </row>
    <row r="94" spans="1:6" ht="12.75" customHeight="1" x14ac:dyDescent="0.2">
      <c r="A94" s="63">
        <v>6423</v>
      </c>
      <c r="B94" s="64" t="s">
        <v>239</v>
      </c>
      <c r="C94" s="247" t="s">
        <v>240</v>
      </c>
      <c r="D94" s="194">
        <v>521125.38</v>
      </c>
      <c r="E94" s="194">
        <v>420595.87</v>
      </c>
      <c r="F94" s="45">
        <f t="shared" si="0"/>
        <v>80.70915103002659</v>
      </c>
    </row>
    <row r="95" spans="1:6" ht="12.75" customHeight="1" x14ac:dyDescent="0.2">
      <c r="A95" s="63">
        <v>6424</v>
      </c>
      <c r="B95" s="64" t="s">
        <v>241</v>
      </c>
      <c r="C95" s="247" t="s">
        <v>242</v>
      </c>
      <c r="D95" s="194">
        <v>115396.26</v>
      </c>
      <c r="E95" s="194">
        <v>91346.91</v>
      </c>
      <c r="F95" s="45">
        <f t="shared" si="0"/>
        <v>79.15933324008941</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4411.2299999999996</v>
      </c>
      <c r="E97" s="194">
        <v>937.78</v>
      </c>
      <c r="F97" s="45">
        <f t="shared" si="0"/>
        <v>21.258923248164347</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4505899.17</v>
      </c>
      <c r="E106" s="60">
        <f>E107+E112+E120+E124</f>
        <v>4914953.8600000003</v>
      </c>
      <c r="F106" s="45">
        <f t="shared" si="0"/>
        <v>109.0782033633478</v>
      </c>
    </row>
    <row r="107" spans="1:6" ht="12.75" customHeight="1" x14ac:dyDescent="0.2">
      <c r="A107" s="63">
        <v>651</v>
      </c>
      <c r="B107" s="64" t="s">
        <v>265</v>
      </c>
      <c r="C107" s="247" t="s">
        <v>266</v>
      </c>
      <c r="D107" s="60">
        <f t="shared" ref="D107:E107" si="19">SUM(D108:D111)</f>
        <v>410625.81</v>
      </c>
      <c r="E107" s="60">
        <f t="shared" si="19"/>
        <v>412930.93</v>
      </c>
      <c r="F107" s="45">
        <f t="shared" si="0"/>
        <v>100.56136753800253</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19951.88</v>
      </c>
      <c r="E109" s="194">
        <v>16008.07</v>
      </c>
      <c r="F109" s="45">
        <f t="shared" si="0"/>
        <v>80.233391540045346</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390673.93</v>
      </c>
      <c r="E111" s="194">
        <v>396922.86</v>
      </c>
      <c r="F111" s="45">
        <f t="shared" si="0"/>
        <v>101.59952572212842</v>
      </c>
    </row>
    <row r="112" spans="1:6" ht="12.75" customHeight="1" x14ac:dyDescent="0.2">
      <c r="A112" s="63">
        <v>652</v>
      </c>
      <c r="B112" s="64" t="s">
        <v>275</v>
      </c>
      <c r="C112" s="247" t="s">
        <v>276</v>
      </c>
      <c r="D112" s="60">
        <f t="shared" ref="D112:E112" si="20">SUM(D113:D119)</f>
        <v>679653.84</v>
      </c>
      <c r="E112" s="60">
        <f t="shared" si="20"/>
        <v>633633.72000000009</v>
      </c>
      <c r="F112" s="45">
        <f t="shared" si="0"/>
        <v>93.228888400012593</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21609.85</v>
      </c>
      <c r="E115" s="194">
        <v>17779.93</v>
      </c>
      <c r="F115" s="45">
        <f t="shared" si="0"/>
        <v>82.276970918354365</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658043.99</v>
      </c>
      <c r="E117" s="194">
        <v>615853.79</v>
      </c>
      <c r="F117" s="45">
        <f t="shared" si="0"/>
        <v>93.588544133652846</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3415619.52</v>
      </c>
      <c r="E120" s="60">
        <f t="shared" si="21"/>
        <v>3868389.21</v>
      </c>
      <c r="F120" s="45">
        <f t="shared" si="0"/>
        <v>113.255858486252</v>
      </c>
    </row>
    <row r="121" spans="1:6" ht="12.75" customHeight="1" x14ac:dyDescent="0.2">
      <c r="A121" s="63">
        <v>6531</v>
      </c>
      <c r="B121" s="64" t="s">
        <v>293</v>
      </c>
      <c r="C121" s="247" t="s">
        <v>294</v>
      </c>
      <c r="D121" s="194">
        <v>730532.19</v>
      </c>
      <c r="E121" s="194">
        <v>1190050.02</v>
      </c>
      <c r="F121" s="45">
        <f t="shared" si="0"/>
        <v>162.90179081636362</v>
      </c>
    </row>
    <row r="122" spans="1:6" ht="12.75" customHeight="1" x14ac:dyDescent="0.2">
      <c r="A122" s="63">
        <v>6532</v>
      </c>
      <c r="B122" s="64" t="s">
        <v>295</v>
      </c>
      <c r="C122" s="247" t="s">
        <v>296</v>
      </c>
      <c r="D122" s="194">
        <v>2685087.33</v>
      </c>
      <c r="E122" s="194">
        <v>2678339.19</v>
      </c>
      <c r="F122" s="45">
        <f t="shared" si="0"/>
        <v>99.748680799890394</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1024484.76</v>
      </c>
      <c r="E125" s="60">
        <f t="shared" si="22"/>
        <v>1213172.3</v>
      </c>
      <c r="F125" s="45">
        <f t="shared" si="0"/>
        <v>118.41779862103562</v>
      </c>
    </row>
    <row r="126" spans="1:6" ht="12.75" customHeight="1" x14ac:dyDescent="0.2">
      <c r="A126" s="63">
        <v>661</v>
      </c>
      <c r="B126" s="65" t="s">
        <v>303</v>
      </c>
      <c r="C126" s="247" t="s">
        <v>304</v>
      </c>
      <c r="D126" s="60">
        <f t="shared" ref="D126:E126" si="23">SUM(D127:D128)</f>
        <v>794645.54</v>
      </c>
      <c r="E126" s="60">
        <f t="shared" si="23"/>
        <v>712133.64</v>
      </c>
      <c r="F126" s="45">
        <f t="shared" si="0"/>
        <v>89.616515056511858</v>
      </c>
    </row>
    <row r="127" spans="1:6" ht="12.75" customHeight="1" x14ac:dyDescent="0.2">
      <c r="A127" s="63">
        <v>6614</v>
      </c>
      <c r="B127" s="65" t="s">
        <v>305</v>
      </c>
      <c r="C127" s="247" t="s">
        <v>306</v>
      </c>
      <c r="D127" s="194">
        <v>3654.14</v>
      </c>
      <c r="E127" s="194">
        <v>1186.02</v>
      </c>
      <c r="F127" s="45">
        <f t="shared" si="0"/>
        <v>32.456884520023863</v>
      </c>
    </row>
    <row r="128" spans="1:6" ht="12.75" customHeight="1" x14ac:dyDescent="0.2">
      <c r="A128" s="63">
        <v>6615</v>
      </c>
      <c r="B128" s="65" t="s">
        <v>307</v>
      </c>
      <c r="C128" s="247" t="s">
        <v>308</v>
      </c>
      <c r="D128" s="194">
        <v>790991.4</v>
      </c>
      <c r="E128" s="194">
        <v>710947.62</v>
      </c>
      <c r="F128" s="45">
        <f t="shared" si="0"/>
        <v>89.880575187037422</v>
      </c>
    </row>
    <row r="129" spans="1:6" ht="36" x14ac:dyDescent="0.2">
      <c r="A129" s="63">
        <v>663</v>
      </c>
      <c r="B129" s="182" t="s">
        <v>309</v>
      </c>
      <c r="C129" s="247" t="s">
        <v>310</v>
      </c>
      <c r="D129" s="60">
        <f t="shared" ref="D129:E129" si="24">SUM(D130:D133)</f>
        <v>229839.22</v>
      </c>
      <c r="E129" s="60">
        <f t="shared" si="24"/>
        <v>501038.66000000003</v>
      </c>
      <c r="F129" s="45">
        <f t="shared" si="0"/>
        <v>217.99528383362946</v>
      </c>
    </row>
    <row r="130" spans="1:6" ht="12.75" customHeight="1" x14ac:dyDescent="0.2">
      <c r="A130" s="63">
        <v>6631</v>
      </c>
      <c r="B130" s="65" t="s">
        <v>311</v>
      </c>
      <c r="C130" s="247" t="s">
        <v>312</v>
      </c>
      <c r="D130" s="194">
        <v>145335.6</v>
      </c>
      <c r="E130" s="194">
        <v>61056.03</v>
      </c>
      <c r="F130" s="45">
        <f t="shared" si="0"/>
        <v>42.010374608836379</v>
      </c>
    </row>
    <row r="131" spans="1:6" ht="12.75" customHeight="1" x14ac:dyDescent="0.2">
      <c r="A131" s="63">
        <v>6632</v>
      </c>
      <c r="B131" s="182" t="s">
        <v>313</v>
      </c>
      <c r="C131" s="247" t="s">
        <v>314</v>
      </c>
      <c r="D131" s="194">
        <v>84503.62</v>
      </c>
      <c r="E131" s="194">
        <v>439982.63</v>
      </c>
      <c r="F131" s="45">
        <f t="shared" si="0"/>
        <v>520.66719745260616</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7" t="s">
        <v>322</v>
      </c>
      <c r="D135" s="60">
        <f t="shared" ref="D135:E135" si="27">SUM(D136:D138)</f>
        <v>0</v>
      </c>
      <c r="E135" s="60">
        <f t="shared" si="27"/>
        <v>0</v>
      </c>
      <c r="F135" s="45" t="str">
        <f t="shared" si="26"/>
        <v>-</v>
      </c>
    </row>
    <row r="136" spans="1:6" ht="12.75" customHeight="1" x14ac:dyDescent="0.2">
      <c r="A136" s="63">
        <v>6711</v>
      </c>
      <c r="B136" s="65" t="s">
        <v>323</v>
      </c>
      <c r="C136" s="247" t="s">
        <v>324</v>
      </c>
      <c r="D136" s="194">
        <v>0</v>
      </c>
      <c r="E136" s="194">
        <v>0</v>
      </c>
      <c r="F136" s="45" t="str">
        <f t="shared" si="26"/>
        <v>-</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183764.9</v>
      </c>
      <c r="E140" s="60">
        <f t="shared" si="28"/>
        <v>169906.18000000002</v>
      </c>
      <c r="F140" s="45">
        <f t="shared" si="26"/>
        <v>92.458450988191998</v>
      </c>
    </row>
    <row r="141" spans="1:6" ht="12.75" customHeight="1" x14ac:dyDescent="0.2">
      <c r="A141" s="63">
        <v>681</v>
      </c>
      <c r="B141" s="65" t="s">
        <v>333</v>
      </c>
      <c r="C141" s="247" t="s">
        <v>334</v>
      </c>
      <c r="D141" s="60">
        <f t="shared" ref="D141:E141" si="29">SUM(D142:D150)</f>
        <v>159648.57999999999</v>
      </c>
      <c r="E141" s="60">
        <f t="shared" si="29"/>
        <v>138227.46000000002</v>
      </c>
      <c r="F141" s="45">
        <f t="shared" si="26"/>
        <v>86.58232976453661</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4385.93</v>
      </c>
      <c r="E149" s="194">
        <v>6559.51</v>
      </c>
      <c r="F149" s="45">
        <f t="shared" si="26"/>
        <v>149.55801848182711</v>
      </c>
    </row>
    <row r="150" spans="1:6" ht="12.75" customHeight="1" x14ac:dyDescent="0.2">
      <c r="A150" s="63">
        <v>6819</v>
      </c>
      <c r="B150" s="64" t="s">
        <v>351</v>
      </c>
      <c r="C150" s="247" t="s">
        <v>352</v>
      </c>
      <c r="D150" s="194">
        <v>155262.65</v>
      </c>
      <c r="E150" s="194">
        <v>131667.95000000001</v>
      </c>
      <c r="F150" s="45">
        <f t="shared" si="26"/>
        <v>84.803363848291923</v>
      </c>
    </row>
    <row r="151" spans="1:6" ht="12.75" customHeight="1" x14ac:dyDescent="0.2">
      <c r="A151" s="63">
        <v>683</v>
      </c>
      <c r="B151" s="64" t="s">
        <v>353</v>
      </c>
      <c r="C151" s="247" t="s">
        <v>354</v>
      </c>
      <c r="D151" s="194">
        <v>24116.32</v>
      </c>
      <c r="E151" s="194">
        <v>31678.720000000001</v>
      </c>
      <c r="F151" s="45">
        <f t="shared" si="26"/>
        <v>131.35801813875418</v>
      </c>
    </row>
    <row r="152" spans="1:6" ht="12.75" customHeight="1" x14ac:dyDescent="0.2">
      <c r="A152" s="63">
        <v>3</v>
      </c>
      <c r="B152" s="64" t="s">
        <v>355</v>
      </c>
      <c r="C152" s="247" t="s">
        <v>61</v>
      </c>
      <c r="D152" s="60">
        <f>D153+D164+D202+D221+D230+D262+D273</f>
        <v>25800502.879999999</v>
      </c>
      <c r="E152" s="60">
        <f>E153+E164+E202+E221+E230+E262+E273</f>
        <v>30400811.689999998</v>
      </c>
      <c r="F152" s="45">
        <f t="shared" si="26"/>
        <v>117.83030676338507</v>
      </c>
    </row>
    <row r="153" spans="1:6" ht="12.75" customHeight="1" x14ac:dyDescent="0.2">
      <c r="A153" s="63">
        <v>31</v>
      </c>
      <c r="B153" s="64" t="s">
        <v>356</v>
      </c>
      <c r="C153" s="247" t="s">
        <v>357</v>
      </c>
      <c r="D153" s="60">
        <f t="shared" ref="D153:E153" si="30">D154+D159+D160</f>
        <v>9471277.1699999999</v>
      </c>
      <c r="E153" s="60">
        <f t="shared" si="30"/>
        <v>11455009.499999996</v>
      </c>
      <c r="F153" s="45">
        <f t="shared" si="26"/>
        <v>120.94471837740544</v>
      </c>
    </row>
    <row r="154" spans="1:6" ht="12.75" customHeight="1" x14ac:dyDescent="0.2">
      <c r="A154" s="63">
        <v>311</v>
      </c>
      <c r="B154" s="64" t="s">
        <v>358</v>
      </c>
      <c r="C154" s="247" t="s">
        <v>359</v>
      </c>
      <c r="D154" s="60">
        <f t="shared" ref="D154:E154" si="31">SUM(D155:D158)</f>
        <v>7347981.9900000002</v>
      </c>
      <c r="E154" s="60">
        <f t="shared" si="31"/>
        <v>8941461.0199999977</v>
      </c>
      <c r="F154" s="45">
        <f t="shared" si="26"/>
        <v>121.68594087694542</v>
      </c>
    </row>
    <row r="155" spans="1:6" ht="12.75" customHeight="1" x14ac:dyDescent="0.2">
      <c r="A155" s="63">
        <v>3111</v>
      </c>
      <c r="B155" s="64" t="s">
        <v>360</v>
      </c>
      <c r="C155" s="247" t="s">
        <v>361</v>
      </c>
      <c r="D155" s="194">
        <v>7270421.6399999997</v>
      </c>
      <c r="E155" s="194">
        <v>8851263.1199999992</v>
      </c>
      <c r="F155" s="45">
        <f t="shared" si="26"/>
        <v>121.74346356066359</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74216.12</v>
      </c>
      <c r="E157" s="194">
        <v>85301.45</v>
      </c>
      <c r="F157" s="45">
        <f t="shared" si="26"/>
        <v>114.93655286749025</v>
      </c>
    </row>
    <row r="158" spans="1:6" ht="12.75" customHeight="1" x14ac:dyDescent="0.2">
      <c r="A158" s="63">
        <v>3114</v>
      </c>
      <c r="B158" s="65" t="s">
        <v>366</v>
      </c>
      <c r="C158" s="247" t="s">
        <v>367</v>
      </c>
      <c r="D158" s="194">
        <v>3344.23</v>
      </c>
      <c r="E158" s="194">
        <v>4896.45</v>
      </c>
      <c r="F158" s="45">
        <f t="shared" si="26"/>
        <v>146.41486979065434</v>
      </c>
    </row>
    <row r="159" spans="1:6" ht="12.75" customHeight="1" x14ac:dyDescent="0.2">
      <c r="A159" s="63">
        <v>312</v>
      </c>
      <c r="B159" s="65" t="s">
        <v>368</v>
      </c>
      <c r="C159" s="247" t="s">
        <v>369</v>
      </c>
      <c r="D159" s="194">
        <v>859294.44</v>
      </c>
      <c r="E159" s="194">
        <v>975948.69</v>
      </c>
      <c r="F159" s="45">
        <f t="shared" si="26"/>
        <v>113.57558533719828</v>
      </c>
    </row>
    <row r="160" spans="1:6" ht="12.75" customHeight="1" x14ac:dyDescent="0.2">
      <c r="A160" s="63">
        <v>313</v>
      </c>
      <c r="B160" s="65" t="s">
        <v>370</v>
      </c>
      <c r="C160" s="247" t="s">
        <v>371</v>
      </c>
      <c r="D160" s="60">
        <f t="shared" ref="D160:E160" si="32">SUM(D161:D163)</f>
        <v>1264000.74</v>
      </c>
      <c r="E160" s="60">
        <f t="shared" si="32"/>
        <v>1537599.79</v>
      </c>
      <c r="F160" s="45">
        <f t="shared" si="26"/>
        <v>121.64548178982871</v>
      </c>
    </row>
    <row r="161" spans="1:6" ht="12.75" customHeight="1" x14ac:dyDescent="0.2">
      <c r="A161" s="63">
        <v>3131</v>
      </c>
      <c r="B161" s="65" t="s">
        <v>372</v>
      </c>
      <c r="C161" s="247" t="s">
        <v>373</v>
      </c>
      <c r="D161" s="194">
        <v>89051.66</v>
      </c>
      <c r="E161" s="194">
        <v>102007.88</v>
      </c>
      <c r="F161" s="45">
        <f t="shared" si="26"/>
        <v>114.54910554165976</v>
      </c>
    </row>
    <row r="162" spans="1:6" ht="12.75" customHeight="1" x14ac:dyDescent="0.2">
      <c r="A162" s="63">
        <v>3132</v>
      </c>
      <c r="B162" s="65" t="s">
        <v>374</v>
      </c>
      <c r="C162" s="247" t="s">
        <v>375</v>
      </c>
      <c r="D162" s="194">
        <v>1174949.08</v>
      </c>
      <c r="E162" s="194">
        <v>1435591.91</v>
      </c>
      <c r="F162" s="45">
        <f t="shared" si="26"/>
        <v>122.1833298511966</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11385536.720000001</v>
      </c>
      <c r="E164" s="60">
        <f>E165+E170+E178+E188+E189+E194</f>
        <v>12809648.01</v>
      </c>
      <c r="F164" s="45">
        <f t="shared" si="26"/>
        <v>112.508073400689</v>
      </c>
    </row>
    <row r="165" spans="1:6" ht="12.75" customHeight="1" x14ac:dyDescent="0.2">
      <c r="A165" s="63">
        <v>321</v>
      </c>
      <c r="B165" s="64" t="s">
        <v>380</v>
      </c>
      <c r="C165" s="247" t="s">
        <v>381</v>
      </c>
      <c r="D165" s="60">
        <f t="shared" ref="D165:E165" si="33">SUM(D166:D169)</f>
        <v>271509.46000000002</v>
      </c>
      <c r="E165" s="60">
        <f t="shared" si="33"/>
        <v>311431.35000000003</v>
      </c>
      <c r="F165" s="45">
        <f t="shared" si="26"/>
        <v>114.70368288456689</v>
      </c>
    </row>
    <row r="166" spans="1:6" ht="12.75" customHeight="1" x14ac:dyDescent="0.2">
      <c r="A166" s="63">
        <v>3211</v>
      </c>
      <c r="B166" s="64" t="s">
        <v>382</v>
      </c>
      <c r="C166" s="247" t="s">
        <v>383</v>
      </c>
      <c r="D166" s="194">
        <v>37708.1</v>
      </c>
      <c r="E166" s="194">
        <v>33112.720000000001</v>
      </c>
      <c r="F166" s="45">
        <f t="shared" si="26"/>
        <v>87.813281496548484</v>
      </c>
    </row>
    <row r="167" spans="1:6" ht="12.75" customHeight="1" x14ac:dyDescent="0.2">
      <c r="A167" s="63">
        <v>3212</v>
      </c>
      <c r="B167" s="64" t="s">
        <v>384</v>
      </c>
      <c r="C167" s="247" t="s">
        <v>385</v>
      </c>
      <c r="D167" s="194">
        <v>198837.29</v>
      </c>
      <c r="E167" s="194">
        <v>241253.16</v>
      </c>
      <c r="F167" s="45">
        <f t="shared" si="26"/>
        <v>121.33194935416792</v>
      </c>
    </row>
    <row r="168" spans="1:6" ht="12.75" customHeight="1" x14ac:dyDescent="0.2">
      <c r="A168" s="63">
        <v>3213</v>
      </c>
      <c r="B168" s="64" t="s">
        <v>386</v>
      </c>
      <c r="C168" s="247" t="s">
        <v>387</v>
      </c>
      <c r="D168" s="194">
        <v>28053.65</v>
      </c>
      <c r="E168" s="194">
        <v>31718.77</v>
      </c>
      <c r="F168" s="45">
        <f t="shared" si="26"/>
        <v>113.06468142291644</v>
      </c>
    </row>
    <row r="169" spans="1:6" ht="12.75" customHeight="1" x14ac:dyDescent="0.2">
      <c r="A169" s="63">
        <v>3214</v>
      </c>
      <c r="B169" s="64" t="s">
        <v>388</v>
      </c>
      <c r="C169" s="247" t="s">
        <v>389</v>
      </c>
      <c r="D169" s="194">
        <v>6910.42</v>
      </c>
      <c r="E169" s="194">
        <v>5346.7</v>
      </c>
      <c r="F169" s="45">
        <f t="shared" si="26"/>
        <v>77.371563522911771</v>
      </c>
    </row>
    <row r="170" spans="1:6" ht="12.75" customHeight="1" x14ac:dyDescent="0.2">
      <c r="A170" s="63">
        <v>322</v>
      </c>
      <c r="B170" s="64" t="s">
        <v>390</v>
      </c>
      <c r="C170" s="247" t="s">
        <v>391</v>
      </c>
      <c r="D170" s="60">
        <f t="shared" ref="D170:E170" si="34">SUM(D171:D177)</f>
        <v>1293413.5999999999</v>
      </c>
      <c r="E170" s="60">
        <f t="shared" si="34"/>
        <v>1337604.2299999997</v>
      </c>
      <c r="F170" s="45">
        <f t="shared" si="26"/>
        <v>103.41658924879094</v>
      </c>
    </row>
    <row r="171" spans="1:6" ht="12.75" customHeight="1" x14ac:dyDescent="0.2">
      <c r="A171" s="63">
        <v>3221</v>
      </c>
      <c r="B171" s="64" t="s">
        <v>392</v>
      </c>
      <c r="C171" s="247" t="s">
        <v>393</v>
      </c>
      <c r="D171" s="194">
        <v>185431.06</v>
      </c>
      <c r="E171" s="194">
        <v>199688.99</v>
      </c>
      <c r="F171" s="45">
        <f t="shared" si="26"/>
        <v>107.68907323293089</v>
      </c>
    </row>
    <row r="172" spans="1:6" ht="12.75" customHeight="1" x14ac:dyDescent="0.2">
      <c r="A172" s="63">
        <v>3222</v>
      </c>
      <c r="B172" s="64" t="s">
        <v>394</v>
      </c>
      <c r="C172" s="247" t="s">
        <v>395</v>
      </c>
      <c r="D172" s="194">
        <v>455549.16</v>
      </c>
      <c r="E172" s="194">
        <v>452463.95</v>
      </c>
      <c r="F172" s="45">
        <f t="shared" si="26"/>
        <v>99.322749272548322</v>
      </c>
    </row>
    <row r="173" spans="1:6" ht="12.75" customHeight="1" x14ac:dyDescent="0.2">
      <c r="A173" s="63">
        <v>3223</v>
      </c>
      <c r="B173" s="65" t="s">
        <v>396</v>
      </c>
      <c r="C173" s="247" t="s">
        <v>397</v>
      </c>
      <c r="D173" s="194">
        <v>466286.48</v>
      </c>
      <c r="E173" s="194">
        <v>500509.15</v>
      </c>
      <c r="F173" s="45">
        <f t="shared" si="26"/>
        <v>107.33940859704963</v>
      </c>
    </row>
    <row r="174" spans="1:6" ht="12.75" customHeight="1" x14ac:dyDescent="0.2">
      <c r="A174" s="63">
        <v>3224</v>
      </c>
      <c r="B174" s="65" t="s">
        <v>398</v>
      </c>
      <c r="C174" s="247" t="s">
        <v>399</v>
      </c>
      <c r="D174" s="194">
        <v>17681.22</v>
      </c>
      <c r="E174" s="194">
        <v>19495.22</v>
      </c>
      <c r="F174" s="45">
        <f t="shared" si="26"/>
        <v>110.25947304541202</v>
      </c>
    </row>
    <row r="175" spans="1:6" ht="12.75" customHeight="1" x14ac:dyDescent="0.2">
      <c r="A175" s="63">
        <v>3225</v>
      </c>
      <c r="B175" s="65" t="s">
        <v>400</v>
      </c>
      <c r="C175" s="247" t="s">
        <v>401</v>
      </c>
      <c r="D175" s="194">
        <v>139354.41</v>
      </c>
      <c r="E175" s="194">
        <v>119552.96000000001</v>
      </c>
      <c r="F175" s="45">
        <f t="shared" si="26"/>
        <v>85.79058244371312</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29111.27</v>
      </c>
      <c r="E177" s="194">
        <v>45893.96</v>
      </c>
      <c r="F177" s="45">
        <f t="shared" si="26"/>
        <v>157.65014717667762</v>
      </c>
    </row>
    <row r="178" spans="1:6" ht="12.75" customHeight="1" x14ac:dyDescent="0.2">
      <c r="A178" s="63">
        <v>323</v>
      </c>
      <c r="B178" s="65" t="s">
        <v>406</v>
      </c>
      <c r="C178" s="247" t="s">
        <v>407</v>
      </c>
      <c r="D178" s="60">
        <f t="shared" ref="D178:E178" si="35">SUM(D179:D187)</f>
        <v>9243823.4600000009</v>
      </c>
      <c r="E178" s="60">
        <f t="shared" si="35"/>
        <v>10470563.249999998</v>
      </c>
      <c r="F178" s="45">
        <f t="shared" si="26"/>
        <v>113.27091322447214</v>
      </c>
    </row>
    <row r="179" spans="1:6" ht="12.75" customHeight="1" x14ac:dyDescent="0.2">
      <c r="A179" s="63">
        <v>3231</v>
      </c>
      <c r="B179" s="65" t="s">
        <v>408</v>
      </c>
      <c r="C179" s="247" t="s">
        <v>409</v>
      </c>
      <c r="D179" s="194">
        <v>273529.49</v>
      </c>
      <c r="E179" s="194">
        <v>304433.59999999998</v>
      </c>
      <c r="F179" s="45">
        <f t="shared" si="26"/>
        <v>111.29827354264434</v>
      </c>
    </row>
    <row r="180" spans="1:6" ht="12.75" customHeight="1" x14ac:dyDescent="0.2">
      <c r="A180" s="63">
        <v>3232</v>
      </c>
      <c r="B180" s="65" t="s">
        <v>410</v>
      </c>
      <c r="C180" s="247" t="s">
        <v>411</v>
      </c>
      <c r="D180" s="194">
        <v>4504082.78</v>
      </c>
      <c r="E180" s="194">
        <v>5445955.6399999997</v>
      </c>
      <c r="F180" s="45">
        <f t="shared" si="26"/>
        <v>120.91153528932253</v>
      </c>
    </row>
    <row r="181" spans="1:6" ht="12.75" customHeight="1" x14ac:dyDescent="0.2">
      <c r="A181" s="63">
        <v>3233</v>
      </c>
      <c r="B181" s="65" t="s">
        <v>412</v>
      </c>
      <c r="C181" s="247" t="s">
        <v>413</v>
      </c>
      <c r="D181" s="194">
        <v>260486.9</v>
      </c>
      <c r="E181" s="194">
        <v>252513.95</v>
      </c>
      <c r="F181" s="45">
        <f t="shared" si="26"/>
        <v>96.939212682096496</v>
      </c>
    </row>
    <row r="182" spans="1:6" ht="12.75" customHeight="1" x14ac:dyDescent="0.2">
      <c r="A182" s="63">
        <v>3234</v>
      </c>
      <c r="B182" s="65" t="s">
        <v>414</v>
      </c>
      <c r="C182" s="247" t="s">
        <v>415</v>
      </c>
      <c r="D182" s="194">
        <v>1269867.83</v>
      </c>
      <c r="E182" s="194">
        <v>1299245.5900000001</v>
      </c>
      <c r="F182" s="45">
        <f t="shared" si="26"/>
        <v>102.3134502115862</v>
      </c>
    </row>
    <row r="183" spans="1:6" ht="12.75" customHeight="1" x14ac:dyDescent="0.2">
      <c r="A183" s="63">
        <v>3235</v>
      </c>
      <c r="B183" s="64" t="s">
        <v>416</v>
      </c>
      <c r="C183" s="247" t="s">
        <v>417</v>
      </c>
      <c r="D183" s="194">
        <v>1133507</v>
      </c>
      <c r="E183" s="194">
        <v>1167168.52</v>
      </c>
      <c r="F183" s="45">
        <f t="shared" si="26"/>
        <v>102.96967905800318</v>
      </c>
    </row>
    <row r="184" spans="1:6" ht="12.75" customHeight="1" x14ac:dyDescent="0.2">
      <c r="A184" s="63">
        <v>3236</v>
      </c>
      <c r="B184" s="64" t="s">
        <v>418</v>
      </c>
      <c r="C184" s="247" t="s">
        <v>419</v>
      </c>
      <c r="D184" s="194">
        <v>18252.68</v>
      </c>
      <c r="E184" s="194">
        <v>23805.279999999999</v>
      </c>
      <c r="F184" s="45">
        <f t="shared" si="26"/>
        <v>130.42073821488131</v>
      </c>
    </row>
    <row r="185" spans="1:6" ht="12.75" customHeight="1" x14ac:dyDescent="0.2">
      <c r="A185" s="63">
        <v>3237</v>
      </c>
      <c r="B185" s="64" t="s">
        <v>420</v>
      </c>
      <c r="C185" s="247" t="s">
        <v>421</v>
      </c>
      <c r="D185" s="194">
        <v>533819.15</v>
      </c>
      <c r="E185" s="194">
        <v>659495.22</v>
      </c>
      <c r="F185" s="45">
        <f t="shared" si="26"/>
        <v>123.5428178251005</v>
      </c>
    </row>
    <row r="186" spans="1:6" ht="12.75" customHeight="1" x14ac:dyDescent="0.2">
      <c r="A186" s="63">
        <v>3238</v>
      </c>
      <c r="B186" s="64" t="s">
        <v>422</v>
      </c>
      <c r="C186" s="247" t="s">
        <v>423</v>
      </c>
      <c r="D186" s="194">
        <v>10157.91</v>
      </c>
      <c r="E186" s="194">
        <v>12442</v>
      </c>
      <c r="F186" s="45">
        <f t="shared" si="26"/>
        <v>122.48582631663403</v>
      </c>
    </row>
    <row r="187" spans="1:6" ht="12.75" customHeight="1" x14ac:dyDescent="0.2">
      <c r="A187" s="63">
        <v>3239</v>
      </c>
      <c r="B187" s="64" t="s">
        <v>424</v>
      </c>
      <c r="C187" s="247" t="s">
        <v>425</v>
      </c>
      <c r="D187" s="194">
        <v>1240119.72</v>
      </c>
      <c r="E187" s="194">
        <v>1305503.45</v>
      </c>
      <c r="F187" s="45">
        <f t="shared" si="26"/>
        <v>105.27237241256029</v>
      </c>
    </row>
    <row r="188" spans="1:6" ht="12.75" customHeight="1" x14ac:dyDescent="0.2">
      <c r="A188" s="63">
        <v>324</v>
      </c>
      <c r="B188" s="64" t="s">
        <v>426</v>
      </c>
      <c r="C188" s="247" t="s">
        <v>427</v>
      </c>
      <c r="D188" s="194">
        <v>47.77</v>
      </c>
      <c r="E188" s="194">
        <v>44.8</v>
      </c>
      <c r="F188" s="45">
        <f t="shared" si="26"/>
        <v>93.78270881306257</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576742.42999999993</v>
      </c>
      <c r="E194" s="60">
        <f t="shared" si="36"/>
        <v>690004.38</v>
      </c>
      <c r="F194" s="45">
        <f t="shared" si="26"/>
        <v>119.63822047911405</v>
      </c>
    </row>
    <row r="195" spans="1:6" ht="12.75" customHeight="1" x14ac:dyDescent="0.2">
      <c r="A195" s="63">
        <v>3291</v>
      </c>
      <c r="B195" s="183" t="s">
        <v>440</v>
      </c>
      <c r="C195" s="247" t="s">
        <v>441</v>
      </c>
      <c r="D195" s="194">
        <v>52707.47</v>
      </c>
      <c r="E195" s="194">
        <v>59233.79</v>
      </c>
      <c r="F195" s="45">
        <f t="shared" si="26"/>
        <v>112.38215380096976</v>
      </c>
    </row>
    <row r="196" spans="1:6" ht="12.75" customHeight="1" x14ac:dyDescent="0.2">
      <c r="A196" s="63">
        <v>3292</v>
      </c>
      <c r="B196" s="64" t="s">
        <v>442</v>
      </c>
      <c r="C196" s="247" t="s">
        <v>443</v>
      </c>
      <c r="D196" s="194">
        <v>88166.27</v>
      </c>
      <c r="E196" s="194">
        <v>106991.16</v>
      </c>
      <c r="F196" s="45">
        <f t="shared" si="26"/>
        <v>121.3515781035083</v>
      </c>
    </row>
    <row r="197" spans="1:6" ht="12.75" customHeight="1" x14ac:dyDescent="0.2">
      <c r="A197" s="63">
        <v>3293</v>
      </c>
      <c r="B197" s="64" t="s">
        <v>444</v>
      </c>
      <c r="C197" s="247" t="s">
        <v>445</v>
      </c>
      <c r="D197" s="194">
        <v>73255</v>
      </c>
      <c r="E197" s="194">
        <v>83577.740000000005</v>
      </c>
      <c r="F197" s="45">
        <f t="shared" si="26"/>
        <v>114.09151593747868</v>
      </c>
    </row>
    <row r="198" spans="1:6" ht="12.75" customHeight="1" x14ac:dyDescent="0.2">
      <c r="A198" s="63">
        <v>3294</v>
      </c>
      <c r="B198" s="64" t="s">
        <v>446</v>
      </c>
      <c r="C198" s="247" t="s">
        <v>447</v>
      </c>
      <c r="D198" s="194">
        <v>24782.53</v>
      </c>
      <c r="E198" s="194">
        <v>26259.919999999998</v>
      </c>
      <c r="F198" s="45">
        <f t="shared" si="26"/>
        <v>105.96141717572823</v>
      </c>
    </row>
    <row r="199" spans="1:6" ht="12.75" customHeight="1" x14ac:dyDescent="0.2">
      <c r="A199" s="63">
        <v>3295</v>
      </c>
      <c r="B199" s="64" t="s">
        <v>448</v>
      </c>
      <c r="C199" s="247" t="s">
        <v>449</v>
      </c>
      <c r="D199" s="194">
        <v>55359.12</v>
      </c>
      <c r="E199" s="194">
        <v>61472.33</v>
      </c>
      <c r="F199" s="45">
        <f t="shared" si="26"/>
        <v>111.0428236576015</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282472.03999999998</v>
      </c>
      <c r="E201" s="194">
        <v>352469.44</v>
      </c>
      <c r="F201" s="45">
        <f t="shared" si="26"/>
        <v>124.78029329911733</v>
      </c>
    </row>
    <row r="202" spans="1:6" ht="12.75" customHeight="1" x14ac:dyDescent="0.2">
      <c r="A202" s="63">
        <v>34</v>
      </c>
      <c r="B202" s="183" t="s">
        <v>454</v>
      </c>
      <c r="C202" s="247" t="s">
        <v>455</v>
      </c>
      <c r="D202" s="60">
        <f t="shared" ref="D202:E202" si="37">D203+D208+D216</f>
        <v>154906.17000000001</v>
      </c>
      <c r="E202" s="60">
        <f t="shared" si="37"/>
        <v>117728.57</v>
      </c>
      <c r="F202" s="45">
        <f t="shared" si="26"/>
        <v>75.999923050192251</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128923.74</v>
      </c>
      <c r="E208" s="60">
        <f t="shared" si="39"/>
        <v>91099.32</v>
      </c>
      <c r="F208" s="45">
        <f t="shared" si="26"/>
        <v>70.661400297571262</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4969.96</v>
      </c>
      <c r="E210" s="194">
        <v>4540.97</v>
      </c>
      <c r="F210" s="45">
        <f t="shared" si="26"/>
        <v>91.368340992684054</v>
      </c>
    </row>
    <row r="211" spans="1:6" ht="24" x14ac:dyDescent="0.2">
      <c r="A211" s="63">
        <v>3423</v>
      </c>
      <c r="B211" s="183" t="s">
        <v>472</v>
      </c>
      <c r="C211" s="247" t="s">
        <v>473</v>
      </c>
      <c r="D211" s="194">
        <v>123953.78</v>
      </c>
      <c r="E211" s="194">
        <v>86558.35</v>
      </c>
      <c r="F211" s="45">
        <f t="shared" si="26"/>
        <v>69.831149965737239</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25982.429999999997</v>
      </c>
      <c r="E216" s="60">
        <f t="shared" si="40"/>
        <v>26629.25</v>
      </c>
      <c r="F216" s="45">
        <f t="shared" si="26"/>
        <v>102.48945152551168</v>
      </c>
    </row>
    <row r="217" spans="1:6" ht="12.75" customHeight="1" x14ac:dyDescent="0.2">
      <c r="A217" s="63">
        <v>3431</v>
      </c>
      <c r="B217" s="182" t="s">
        <v>484</v>
      </c>
      <c r="C217" s="247" t="s">
        <v>485</v>
      </c>
      <c r="D217" s="194">
        <v>25705.279999999999</v>
      </c>
      <c r="E217" s="194">
        <v>26428.95</v>
      </c>
      <c r="F217" s="45">
        <f t="shared" si="26"/>
        <v>102.81525818820103</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11.71</v>
      </c>
      <c r="E219" s="194">
        <v>57.64</v>
      </c>
      <c r="F219" s="45">
        <f t="shared" si="26"/>
        <v>492.22886421861654</v>
      </c>
    </row>
    <row r="220" spans="1:6" ht="12.75" customHeight="1" x14ac:dyDescent="0.2">
      <c r="A220" s="63">
        <v>3434</v>
      </c>
      <c r="B220" s="65" t="s">
        <v>490</v>
      </c>
      <c r="C220" s="247" t="s">
        <v>491</v>
      </c>
      <c r="D220" s="194">
        <v>265.44</v>
      </c>
      <c r="E220" s="194">
        <v>142.66</v>
      </c>
      <c r="F220" s="45">
        <f t="shared" si="26"/>
        <v>53.744725738396625</v>
      </c>
    </row>
    <row r="221" spans="1:6" ht="12.75" customHeight="1" x14ac:dyDescent="0.2">
      <c r="A221" s="63">
        <v>35</v>
      </c>
      <c r="B221" s="65" t="s">
        <v>492</v>
      </c>
      <c r="C221" s="247" t="s">
        <v>493</v>
      </c>
      <c r="D221" s="60">
        <f t="shared" ref="D221:E221" si="41">D222+D225+D229</f>
        <v>1148229.72</v>
      </c>
      <c r="E221" s="60">
        <f t="shared" si="41"/>
        <v>1461628.1600000001</v>
      </c>
      <c r="F221" s="45">
        <f t="shared" si="26"/>
        <v>127.29405401560241</v>
      </c>
    </row>
    <row r="222" spans="1:6" ht="24" x14ac:dyDescent="0.2">
      <c r="A222" s="63">
        <v>351</v>
      </c>
      <c r="B222" s="65" t="s">
        <v>494</v>
      </c>
      <c r="C222" s="247" t="s">
        <v>495</v>
      </c>
      <c r="D222" s="60">
        <f t="shared" ref="D222:E222" si="42">SUM(D223:D224)</f>
        <v>893912.59</v>
      </c>
      <c r="E222" s="60">
        <f t="shared" si="42"/>
        <v>1090194.57</v>
      </c>
      <c r="F222" s="45">
        <f t="shared" si="26"/>
        <v>121.95762563317294</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893912.59</v>
      </c>
      <c r="E224" s="194">
        <v>1090194.57</v>
      </c>
      <c r="F224" s="45">
        <f t="shared" si="26"/>
        <v>121.95762563317294</v>
      </c>
    </row>
    <row r="225" spans="1:6" ht="36" x14ac:dyDescent="0.2">
      <c r="A225" s="63">
        <v>352</v>
      </c>
      <c r="B225" s="65" t="s">
        <v>500</v>
      </c>
      <c r="C225" s="247" t="s">
        <v>501</v>
      </c>
      <c r="D225" s="60">
        <f t="shared" ref="D225:E225" si="43">SUM(D226:D228)</f>
        <v>254317.13</v>
      </c>
      <c r="E225" s="60">
        <f t="shared" si="43"/>
        <v>321889.84000000003</v>
      </c>
      <c r="F225" s="45">
        <f t="shared" si="26"/>
        <v>126.57025501978573</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61419.61</v>
      </c>
      <c r="E227" s="194">
        <v>77974.58</v>
      </c>
      <c r="F227" s="45">
        <f t="shared" si="26"/>
        <v>126.95388329557937</v>
      </c>
    </row>
    <row r="228" spans="1:6" ht="12.75" customHeight="1" x14ac:dyDescent="0.2">
      <c r="A228" s="63">
        <v>3523</v>
      </c>
      <c r="B228" s="64" t="s">
        <v>506</v>
      </c>
      <c r="C228" s="247" t="s">
        <v>507</v>
      </c>
      <c r="D228" s="194">
        <v>192897.52</v>
      </c>
      <c r="E228" s="194">
        <v>243915.26</v>
      </c>
      <c r="F228" s="45">
        <f t="shared" si="26"/>
        <v>126.44810570918695</v>
      </c>
    </row>
    <row r="229" spans="1:6" ht="24" x14ac:dyDescent="0.2">
      <c r="A229" s="63" t="s">
        <v>508</v>
      </c>
      <c r="B229" s="64" t="s">
        <v>509</v>
      </c>
      <c r="C229" s="247" t="s">
        <v>508</v>
      </c>
      <c r="D229" s="194"/>
      <c r="E229" s="194">
        <v>49543.75</v>
      </c>
      <c r="F229" s="45" t="str">
        <f t="shared" si="26"/>
        <v>-</v>
      </c>
    </row>
    <row r="230" spans="1:6" ht="24" x14ac:dyDescent="0.2">
      <c r="A230" s="63">
        <v>36</v>
      </c>
      <c r="B230" s="65" t="s">
        <v>510</v>
      </c>
      <c r="C230" s="247" t="s">
        <v>511</v>
      </c>
      <c r="D230" s="60">
        <f>D231+D234+D237+D242+D246+D250+D254+D257</f>
        <v>254145.5</v>
      </c>
      <c r="E230" s="60">
        <f>E231+E234+E237+E242+E246+E250+E254+E257</f>
        <v>972176.5</v>
      </c>
      <c r="F230" s="45">
        <f t="shared" ref="F230:F245" si="44">IF(D230&lt;&gt;0,IF(E230/D230&gt;=100,"&gt;&gt;100",E230/D230*100),"-")</f>
        <v>382.52752852204736</v>
      </c>
    </row>
    <row r="231" spans="1:6" ht="12.75" customHeight="1" x14ac:dyDescent="0.2">
      <c r="A231" s="63">
        <v>361</v>
      </c>
      <c r="B231" s="64" t="s">
        <v>512</v>
      </c>
      <c r="C231" s="247" t="s">
        <v>513</v>
      </c>
      <c r="D231" s="60">
        <f t="shared" ref="D231:E231" si="45">SUM(D232:D233)</f>
        <v>0</v>
      </c>
      <c r="E231" s="60">
        <f t="shared" si="45"/>
        <v>222885.8</v>
      </c>
      <c r="F231" s="45" t="str">
        <f t="shared" si="44"/>
        <v>-</v>
      </c>
    </row>
    <row r="232" spans="1:6" ht="12.75" customHeight="1" x14ac:dyDescent="0.2">
      <c r="A232" s="63">
        <v>3611</v>
      </c>
      <c r="B232" s="64" t="s">
        <v>514</v>
      </c>
      <c r="C232" s="247" t="s">
        <v>515</v>
      </c>
      <c r="D232" s="194"/>
      <c r="E232" s="194">
        <v>222885.8</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48618.75</v>
      </c>
      <c r="E237" s="60">
        <f t="shared" si="47"/>
        <v>74718</v>
      </c>
      <c r="F237" s="45">
        <f t="shared" si="44"/>
        <v>153.68145005784805</v>
      </c>
    </row>
    <row r="238" spans="1:6" ht="12" x14ac:dyDescent="0.2">
      <c r="A238" s="63">
        <v>3631</v>
      </c>
      <c r="B238" s="65" t="s">
        <v>526</v>
      </c>
      <c r="C238" s="247" t="s">
        <v>527</v>
      </c>
      <c r="D238" s="194">
        <v>16809</v>
      </c>
      <c r="E238" s="194">
        <v>21500</v>
      </c>
      <c r="F238" s="45">
        <f t="shared" si="44"/>
        <v>127.90766851091678</v>
      </c>
    </row>
    <row r="239" spans="1:6" ht="12" x14ac:dyDescent="0.2">
      <c r="A239" s="63">
        <v>3632</v>
      </c>
      <c r="B239" s="65" t="s">
        <v>528</v>
      </c>
      <c r="C239" s="247" t="s">
        <v>529</v>
      </c>
      <c r="D239" s="194">
        <v>31809.75</v>
      </c>
      <c r="E239" s="194">
        <v>53218</v>
      </c>
      <c r="F239" s="45">
        <f t="shared" si="44"/>
        <v>167.30090616870615</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205526.75</v>
      </c>
      <c r="E246" s="60">
        <f t="shared" si="48"/>
        <v>598325.73</v>
      </c>
      <c r="F246" s="45">
        <f t="shared" ref="F246:F249" si="49">IF(D246&lt;&gt;0,IF(E246/D246&gt;=100,"&gt;&gt;100",E246/D246*100),"-")</f>
        <v>291.11817804738314</v>
      </c>
    </row>
    <row r="247" spans="1:6" ht="12.75" customHeight="1" x14ac:dyDescent="0.2">
      <c r="A247" s="63" t="s">
        <v>541</v>
      </c>
      <c r="B247" s="64" t="s">
        <v>542</v>
      </c>
      <c r="C247" s="247" t="s">
        <v>541</v>
      </c>
      <c r="D247" s="194">
        <v>202526.75</v>
      </c>
      <c r="E247" s="194">
        <v>325329.99</v>
      </c>
      <c r="F247" s="45">
        <f t="shared" si="49"/>
        <v>160.63556542530802</v>
      </c>
    </row>
    <row r="248" spans="1:6" ht="12.75" customHeight="1" x14ac:dyDescent="0.2">
      <c r="A248" s="63" t="s">
        <v>543</v>
      </c>
      <c r="B248" s="64" t="s">
        <v>544</v>
      </c>
      <c r="C248" s="247" t="s">
        <v>543</v>
      </c>
      <c r="D248" s="194">
        <v>3000</v>
      </c>
      <c r="E248" s="194">
        <v>272995.74</v>
      </c>
      <c r="F248" s="45">
        <f t="shared" si="49"/>
        <v>9099.8579999999984</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76246.97</v>
      </c>
      <c r="F254" s="45" t="str">
        <f t="shared" ref="F254:F261" si="53">IF(D254&lt;&gt;0,IF(E254/D254&gt;=100,"&gt;&gt;100",E254/D254*100),"-")</f>
        <v>-</v>
      </c>
    </row>
    <row r="255" spans="1:6" ht="12.75" customHeight="1" x14ac:dyDescent="0.2">
      <c r="A255" s="63" t="s">
        <v>557</v>
      </c>
      <c r="B255" s="64" t="s">
        <v>202</v>
      </c>
      <c r="C255" s="247" t="s">
        <v>557</v>
      </c>
      <c r="D255" s="194"/>
      <c r="E255" s="194">
        <v>76246.97</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936867.38</v>
      </c>
      <c r="E262" s="60">
        <f t="shared" si="55"/>
        <v>1190503.3800000001</v>
      </c>
      <c r="F262" s="45">
        <f t="shared" ref="F262:F268" si="56">IF(D262&lt;&gt;0,IF(E262/D262&gt;=100,"&gt;&gt;100",E262/D262*100),"-")</f>
        <v>127.07277523100441</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936867.38</v>
      </c>
      <c r="E269" s="60">
        <f t="shared" si="58"/>
        <v>1190503.3800000001</v>
      </c>
      <c r="F269" s="45">
        <f t="shared" ref="F269:F272" si="59">IF(D269&lt;&gt;0,IF(E269/D269&gt;=100,"&gt;&gt;100",E269/D269*100),"-")</f>
        <v>127.07277523100441</v>
      </c>
    </row>
    <row r="270" spans="1:6" ht="12.75" customHeight="1" x14ac:dyDescent="0.2">
      <c r="A270" s="63">
        <v>3721</v>
      </c>
      <c r="B270" s="65" t="s">
        <v>581</v>
      </c>
      <c r="C270" s="247" t="s">
        <v>582</v>
      </c>
      <c r="D270" s="194">
        <v>910733.57</v>
      </c>
      <c r="E270" s="194">
        <v>1158590.77</v>
      </c>
      <c r="F270" s="45">
        <f t="shared" si="59"/>
        <v>127.21511627160072</v>
      </c>
    </row>
    <row r="271" spans="1:6" ht="12.75" customHeight="1" x14ac:dyDescent="0.2">
      <c r="A271" s="63">
        <v>3722</v>
      </c>
      <c r="B271" s="65" t="s">
        <v>583</v>
      </c>
      <c r="C271" s="247" t="s">
        <v>584</v>
      </c>
      <c r="D271" s="194">
        <v>26133.81</v>
      </c>
      <c r="E271" s="194">
        <v>31912.61</v>
      </c>
      <c r="F271" s="45">
        <f t="shared" si="59"/>
        <v>122.11235177725712</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2449540.2199999997</v>
      </c>
      <c r="E273" s="60">
        <f t="shared" si="60"/>
        <v>2394117.5700000003</v>
      </c>
      <c r="F273" s="45">
        <f t="shared" ref="F273:F277" si="61">IF(D273&lt;&gt;0,IF(E273/D273&gt;=100,"&gt;&gt;100",E273/D273*100),"-")</f>
        <v>97.737426413843522</v>
      </c>
    </row>
    <row r="274" spans="1:6" ht="12.75" customHeight="1" x14ac:dyDescent="0.2">
      <c r="A274" s="63">
        <v>381</v>
      </c>
      <c r="B274" s="64" t="s">
        <v>589</v>
      </c>
      <c r="C274" s="247" t="s">
        <v>590</v>
      </c>
      <c r="D274" s="60">
        <f t="shared" ref="D274:E274" si="62">SUM(D275:D277)</f>
        <v>1467640.39</v>
      </c>
      <c r="E274" s="60">
        <f t="shared" si="62"/>
        <v>1681099.58</v>
      </c>
      <c r="F274" s="45">
        <f t="shared" si="61"/>
        <v>114.54437963512302</v>
      </c>
    </row>
    <row r="275" spans="1:6" ht="12.75" customHeight="1" x14ac:dyDescent="0.2">
      <c r="A275" s="63">
        <v>3811</v>
      </c>
      <c r="B275" s="64" t="s">
        <v>591</v>
      </c>
      <c r="C275" s="247" t="s">
        <v>592</v>
      </c>
      <c r="D275" s="194">
        <v>1466344.39</v>
      </c>
      <c r="E275" s="194">
        <v>1679862.23</v>
      </c>
      <c r="F275" s="45">
        <f t="shared" si="61"/>
        <v>114.56123414500192</v>
      </c>
    </row>
    <row r="276" spans="1:6" ht="12.75" customHeight="1" x14ac:dyDescent="0.2">
      <c r="A276" s="63">
        <v>3812</v>
      </c>
      <c r="B276" s="64" t="s">
        <v>593</v>
      </c>
      <c r="C276" s="247" t="s">
        <v>594</v>
      </c>
      <c r="D276" s="194">
        <v>1296</v>
      </c>
      <c r="E276" s="194">
        <v>1237.3499999999999</v>
      </c>
      <c r="F276" s="45">
        <f t="shared" si="61"/>
        <v>95.474537037037038</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226327.99</v>
      </c>
      <c r="E278" s="60">
        <f t="shared" si="63"/>
        <v>283641.32</v>
      </c>
      <c r="F278" s="45">
        <f t="shared" ref="F278:F282" si="64">IF(D278&lt;&gt;0,IF(E278/D278&gt;=100,"&gt;&gt;100",E278/D278*100),"-")</f>
        <v>125.32312949891882</v>
      </c>
    </row>
    <row r="279" spans="1:6" ht="12.75" customHeight="1" x14ac:dyDescent="0.2">
      <c r="A279" s="63">
        <v>3821</v>
      </c>
      <c r="B279" s="64" t="s">
        <v>599</v>
      </c>
      <c r="C279" s="247" t="s">
        <v>600</v>
      </c>
      <c r="D279" s="194">
        <v>144783.28</v>
      </c>
      <c r="E279" s="194">
        <v>196632.79</v>
      </c>
      <c r="F279" s="45">
        <f t="shared" si="64"/>
        <v>135.81180782753367</v>
      </c>
    </row>
    <row r="280" spans="1:6" ht="12.75" customHeight="1" x14ac:dyDescent="0.2">
      <c r="A280" s="63">
        <v>3822</v>
      </c>
      <c r="B280" s="64" t="s">
        <v>601</v>
      </c>
      <c r="C280" s="247" t="s">
        <v>602</v>
      </c>
      <c r="D280" s="194">
        <v>81544.710000000006</v>
      </c>
      <c r="E280" s="194">
        <v>87008.53</v>
      </c>
      <c r="F280" s="45">
        <f t="shared" si="64"/>
        <v>106.70039785536056</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281289.02</v>
      </c>
      <c r="E283" s="60">
        <f t="shared" si="65"/>
        <v>67532.88</v>
      </c>
      <c r="F283" s="45">
        <f t="shared" ref="F283:F294" si="66">IF(D283&lt;&gt;0,IF(E283/D283&gt;=100,"&gt;&gt;100",E283/D283*100),"-")</f>
        <v>24.008359800179903</v>
      </c>
    </row>
    <row r="284" spans="1:6" ht="12.75" customHeight="1" x14ac:dyDescent="0.2">
      <c r="A284" s="63">
        <v>3831</v>
      </c>
      <c r="B284" s="64" t="s">
        <v>609</v>
      </c>
      <c r="C284" s="247" t="s">
        <v>610</v>
      </c>
      <c r="D284" s="194">
        <v>281289.02</v>
      </c>
      <c r="E284" s="194">
        <v>67532.88</v>
      </c>
      <c r="F284" s="45">
        <f t="shared" si="66"/>
        <v>24.008359800179903</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474282.82</v>
      </c>
      <c r="E289" s="60">
        <f t="shared" si="67"/>
        <v>361843.79</v>
      </c>
      <c r="F289" s="45">
        <f t="shared" si="66"/>
        <v>76.292830931552601</v>
      </c>
    </row>
    <row r="290" spans="1:6" ht="24" x14ac:dyDescent="0.2">
      <c r="A290" s="63">
        <v>3861</v>
      </c>
      <c r="B290" s="64" t="s">
        <v>620</v>
      </c>
      <c r="C290" s="247" t="s">
        <v>621</v>
      </c>
      <c r="D290" s="194">
        <v>474282.82</v>
      </c>
      <c r="E290" s="194">
        <v>361843.79</v>
      </c>
      <c r="F290" s="45">
        <f t="shared" si="66"/>
        <v>76.292830931552601</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25800502.879999999</v>
      </c>
      <c r="E299" s="60">
        <f>E152-E297+E298</f>
        <v>30400811.689999998</v>
      </c>
      <c r="F299" s="45">
        <f t="shared" si="68"/>
        <v>117.83030676338507</v>
      </c>
    </row>
    <row r="300" spans="1:6" ht="12.75" customHeight="1" x14ac:dyDescent="0.2">
      <c r="A300" s="63" t="s">
        <v>630</v>
      </c>
      <c r="B300" s="64" t="s">
        <v>641</v>
      </c>
      <c r="C300" s="247" t="s">
        <v>642</v>
      </c>
      <c r="D300" s="60">
        <f>IF(D6&gt;=D299,D6-D299,0)</f>
        <v>1506506.7100000009</v>
      </c>
      <c r="E300" s="60">
        <f>IF(E6&gt;=E299,E6-E299,0)</f>
        <v>411265.04000000283</v>
      </c>
      <c r="F300" s="45">
        <f t="shared" si="68"/>
        <v>27.299250462681485</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3974508.52</v>
      </c>
      <c r="E302" s="194">
        <v>1433426.15</v>
      </c>
      <c r="F302" s="45">
        <f t="shared" si="68"/>
        <v>36.065494457664414</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2068138.28</v>
      </c>
      <c r="E304" s="194">
        <v>3355067.93</v>
      </c>
      <c r="F304" s="45">
        <f t="shared" si="68"/>
        <v>162.22647984640562</v>
      </c>
    </row>
    <row r="305" spans="1:6" ht="12" x14ac:dyDescent="0.2">
      <c r="A305" s="63">
        <v>9661</v>
      </c>
      <c r="B305" s="220" t="s">
        <v>651</v>
      </c>
      <c r="C305" s="247" t="s">
        <v>652</v>
      </c>
      <c r="D305" s="194">
        <v>34802.339999999997</v>
      </c>
      <c r="E305" s="194">
        <v>25156.61</v>
      </c>
      <c r="F305" s="45">
        <f t="shared" si="68"/>
        <v>72.284248702817123</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712707.79</v>
      </c>
      <c r="E308" s="60">
        <f t="shared" si="71"/>
        <v>1558456.78</v>
      </c>
      <c r="F308" s="45">
        <f t="shared" ref="F308:F428" si="72">IF(D308&lt;&gt;0,IF(E308/D308&gt;=100,"&gt;&gt;100",E308/D308*100),"-")</f>
        <v>218.66700516911709</v>
      </c>
    </row>
    <row r="309" spans="1:6" ht="12.75" customHeight="1" x14ac:dyDescent="0.2">
      <c r="A309" s="63">
        <v>71</v>
      </c>
      <c r="B309" s="64" t="s">
        <v>658</v>
      </c>
      <c r="C309" s="247" t="s">
        <v>659</v>
      </c>
      <c r="D309" s="60">
        <f t="shared" ref="D309:E309" si="73">D310+D314</f>
        <v>698776.26</v>
      </c>
      <c r="E309" s="60">
        <f t="shared" si="73"/>
        <v>1557783.98</v>
      </c>
      <c r="F309" s="45">
        <f t="shared" si="72"/>
        <v>222.93029531369598</v>
      </c>
    </row>
    <row r="310" spans="1:6" ht="24" x14ac:dyDescent="0.2">
      <c r="A310" s="63">
        <v>711</v>
      </c>
      <c r="B310" s="64" t="s">
        <v>660</v>
      </c>
      <c r="C310" s="247" t="s">
        <v>661</v>
      </c>
      <c r="D310" s="60">
        <f t="shared" ref="D310:E310" si="74">SUM(D311:D313)</f>
        <v>698776.26</v>
      </c>
      <c r="E310" s="60">
        <f t="shared" si="74"/>
        <v>1557783.98</v>
      </c>
      <c r="F310" s="45">
        <f t="shared" si="72"/>
        <v>222.93029531369598</v>
      </c>
    </row>
    <row r="311" spans="1:6" ht="12.75" customHeight="1" x14ac:dyDescent="0.2">
      <c r="A311" s="63">
        <v>7111</v>
      </c>
      <c r="B311" s="64" t="s">
        <v>662</v>
      </c>
      <c r="C311" s="247" t="s">
        <v>663</v>
      </c>
      <c r="D311" s="194">
        <v>698776.26</v>
      </c>
      <c r="E311" s="194">
        <v>1557783.98</v>
      </c>
      <c r="F311" s="45">
        <f t="shared" si="72"/>
        <v>222.93029531369598</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13931.529999999999</v>
      </c>
      <c r="E321" s="60">
        <f t="shared" si="76"/>
        <v>672.8</v>
      </c>
      <c r="F321" s="45">
        <f t="shared" si="72"/>
        <v>4.8293331744610963</v>
      </c>
    </row>
    <row r="322" spans="1:6" ht="12.75" customHeight="1" x14ac:dyDescent="0.2">
      <c r="A322" s="63">
        <v>721</v>
      </c>
      <c r="B322" s="64" t="s">
        <v>684</v>
      </c>
      <c r="C322" s="247" t="s">
        <v>685</v>
      </c>
      <c r="D322" s="60">
        <f t="shared" ref="D322:E322" si="77">SUM(D323:D326)</f>
        <v>13931.529999999999</v>
      </c>
      <c r="E322" s="60">
        <f t="shared" si="77"/>
        <v>402.8</v>
      </c>
      <c r="F322" s="45">
        <f t="shared" si="72"/>
        <v>2.8912832976708231</v>
      </c>
    </row>
    <row r="323" spans="1:6" ht="12.75" customHeight="1" x14ac:dyDescent="0.2">
      <c r="A323" s="63">
        <v>7211</v>
      </c>
      <c r="B323" s="64" t="s">
        <v>686</v>
      </c>
      <c r="C323" s="247" t="s">
        <v>687</v>
      </c>
      <c r="D323" s="194">
        <v>2298.1999999999998</v>
      </c>
      <c r="E323" s="194">
        <v>402.8</v>
      </c>
      <c r="F323" s="45">
        <f t="shared" si="72"/>
        <v>17.526760073100689</v>
      </c>
    </row>
    <row r="324" spans="1:6" ht="12.75" customHeight="1" x14ac:dyDescent="0.2">
      <c r="A324" s="63">
        <v>7212</v>
      </c>
      <c r="B324" s="64" t="s">
        <v>688</v>
      </c>
      <c r="C324" s="247" t="s">
        <v>689</v>
      </c>
      <c r="D324" s="194">
        <v>11633.33</v>
      </c>
      <c r="E324" s="194"/>
      <c r="F324" s="45">
        <f t="shared" si="72"/>
        <v>0</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270</v>
      </c>
      <c r="F327" s="45" t="str">
        <f t="shared" si="72"/>
        <v>-</v>
      </c>
    </row>
    <row r="328" spans="1:6" ht="12.75" customHeight="1" x14ac:dyDescent="0.2">
      <c r="A328" s="63">
        <v>7221</v>
      </c>
      <c r="B328" s="64" t="s">
        <v>696</v>
      </c>
      <c r="C328" s="247" t="s">
        <v>697</v>
      </c>
      <c r="D328" s="194"/>
      <c r="E328" s="194">
        <v>270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4120792.27</v>
      </c>
      <c r="E360" s="60">
        <f t="shared" si="86"/>
        <v>4470742.33</v>
      </c>
      <c r="F360" s="45">
        <f t="shared" si="72"/>
        <v>108.4923004381388</v>
      </c>
    </row>
    <row r="361" spans="1:6" ht="12.75" customHeight="1" x14ac:dyDescent="0.2">
      <c r="A361" s="63">
        <v>41</v>
      </c>
      <c r="B361" s="64" t="s">
        <v>762</v>
      </c>
      <c r="C361" s="247" t="s">
        <v>763</v>
      </c>
      <c r="D361" s="60">
        <f t="shared" ref="D361:E361" si="87">D362+D366</f>
        <v>141</v>
      </c>
      <c r="E361" s="60">
        <f t="shared" si="87"/>
        <v>405098.67000000004</v>
      </c>
      <c r="F361" s="45" t="str">
        <f t="shared" si="72"/>
        <v>&gt;&gt;100</v>
      </c>
    </row>
    <row r="362" spans="1:6" ht="12.75" customHeight="1" x14ac:dyDescent="0.2">
      <c r="A362" s="63">
        <v>411</v>
      </c>
      <c r="B362" s="64" t="s">
        <v>764</v>
      </c>
      <c r="C362" s="247" t="s">
        <v>765</v>
      </c>
      <c r="D362" s="60">
        <f t="shared" ref="D362:E362" si="88">SUM(D363:D365)</f>
        <v>0</v>
      </c>
      <c r="E362" s="60">
        <f t="shared" si="88"/>
        <v>399959.52</v>
      </c>
      <c r="F362" s="45" t="str">
        <f t="shared" si="72"/>
        <v>-</v>
      </c>
    </row>
    <row r="363" spans="1:6" ht="12.75" customHeight="1" x14ac:dyDescent="0.2">
      <c r="A363" s="63">
        <v>4111</v>
      </c>
      <c r="B363" s="64" t="s">
        <v>662</v>
      </c>
      <c r="C363" s="247" t="s">
        <v>766</v>
      </c>
      <c r="D363" s="194"/>
      <c r="E363" s="194">
        <v>399959.52</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141</v>
      </c>
      <c r="E366" s="60">
        <f t="shared" si="89"/>
        <v>5139.1499999999996</v>
      </c>
      <c r="F366" s="45">
        <f t="shared" si="72"/>
        <v>3644.7872340425524</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141</v>
      </c>
      <c r="E369" s="194">
        <v>280.39999999999998</v>
      </c>
      <c r="F369" s="45">
        <f t="shared" si="72"/>
        <v>198.86524822695034</v>
      </c>
    </row>
    <row r="370" spans="1:6" ht="12.75" customHeight="1" x14ac:dyDescent="0.2">
      <c r="A370" s="63">
        <v>4124</v>
      </c>
      <c r="B370" s="64" t="s">
        <v>676</v>
      </c>
      <c r="C370" s="247" t="s">
        <v>775</v>
      </c>
      <c r="D370" s="194"/>
      <c r="E370" s="194">
        <v>4858.75</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3196784.62</v>
      </c>
      <c r="E373" s="60">
        <f t="shared" si="90"/>
        <v>3959599.6500000004</v>
      </c>
      <c r="F373" s="45">
        <f t="shared" si="72"/>
        <v>123.86194632029981</v>
      </c>
    </row>
    <row r="374" spans="1:6" ht="12.75" customHeight="1" x14ac:dyDescent="0.2">
      <c r="A374" s="63">
        <v>421</v>
      </c>
      <c r="B374" s="64" t="s">
        <v>780</v>
      </c>
      <c r="C374" s="247" t="s">
        <v>781</v>
      </c>
      <c r="D374" s="60">
        <f t="shared" ref="D374:E374" si="91">SUM(D375:D378)</f>
        <v>2576711.06</v>
      </c>
      <c r="E374" s="60">
        <f t="shared" si="91"/>
        <v>3382087.95</v>
      </c>
      <c r="F374" s="45">
        <f t="shared" si="72"/>
        <v>131.25600314689535</v>
      </c>
    </row>
    <row r="375" spans="1:6" ht="12.75" customHeight="1" x14ac:dyDescent="0.2">
      <c r="A375" s="63">
        <v>4211</v>
      </c>
      <c r="B375" s="64" t="s">
        <v>686</v>
      </c>
      <c r="C375" s="247" t="s">
        <v>782</v>
      </c>
      <c r="D375" s="194">
        <v>62187.5</v>
      </c>
      <c r="E375" s="194">
        <v>37187.5</v>
      </c>
      <c r="F375" s="45">
        <f t="shared" si="72"/>
        <v>59.798994974874375</v>
      </c>
    </row>
    <row r="376" spans="1:6" ht="12.75" customHeight="1" x14ac:dyDescent="0.2">
      <c r="A376" s="63">
        <v>4212</v>
      </c>
      <c r="B376" s="64" t="s">
        <v>688</v>
      </c>
      <c r="C376" s="247" t="s">
        <v>783</v>
      </c>
      <c r="D376" s="194">
        <v>32375</v>
      </c>
      <c r="E376" s="194">
        <v>104375</v>
      </c>
      <c r="F376" s="45">
        <f t="shared" si="72"/>
        <v>322.3938223938224</v>
      </c>
    </row>
    <row r="377" spans="1:6" ht="12.75" customHeight="1" x14ac:dyDescent="0.2">
      <c r="A377" s="63">
        <v>4213</v>
      </c>
      <c r="B377" s="64" t="s">
        <v>690</v>
      </c>
      <c r="C377" s="247" t="s">
        <v>784</v>
      </c>
      <c r="D377" s="194">
        <v>1029016.58</v>
      </c>
      <c r="E377" s="194">
        <v>1216760.6499999999</v>
      </c>
      <c r="F377" s="45">
        <f t="shared" si="72"/>
        <v>118.2449995120584</v>
      </c>
    </row>
    <row r="378" spans="1:6" ht="12.75" customHeight="1" x14ac:dyDescent="0.2">
      <c r="A378" s="63">
        <v>4214</v>
      </c>
      <c r="B378" s="64" t="s">
        <v>692</v>
      </c>
      <c r="C378" s="247" t="s">
        <v>785</v>
      </c>
      <c r="D378" s="194">
        <v>1453131.98</v>
      </c>
      <c r="E378" s="194">
        <v>2023764.8</v>
      </c>
      <c r="F378" s="45">
        <f t="shared" si="72"/>
        <v>139.26916672771873</v>
      </c>
    </row>
    <row r="379" spans="1:6" ht="12.75" customHeight="1" x14ac:dyDescent="0.2">
      <c r="A379" s="63">
        <v>422</v>
      </c>
      <c r="B379" s="64" t="s">
        <v>786</v>
      </c>
      <c r="C379" s="247" t="s">
        <v>787</v>
      </c>
      <c r="D379" s="60">
        <f t="shared" ref="D379:E379" si="92">SUM(D380:D387)</f>
        <v>435458.5</v>
      </c>
      <c r="E379" s="60">
        <f t="shared" si="92"/>
        <v>321207.71000000002</v>
      </c>
      <c r="F379" s="45">
        <f t="shared" si="72"/>
        <v>73.763104865331613</v>
      </c>
    </row>
    <row r="380" spans="1:6" ht="12.75" customHeight="1" x14ac:dyDescent="0.2">
      <c r="A380" s="63">
        <v>4221</v>
      </c>
      <c r="B380" s="64" t="s">
        <v>696</v>
      </c>
      <c r="C380" s="247" t="s">
        <v>788</v>
      </c>
      <c r="D380" s="194">
        <v>198850.79</v>
      </c>
      <c r="E380" s="194">
        <v>173309.66</v>
      </c>
      <c r="F380" s="45">
        <f t="shared" si="72"/>
        <v>87.155630611273907</v>
      </c>
    </row>
    <row r="381" spans="1:6" ht="12.75" customHeight="1" x14ac:dyDescent="0.2">
      <c r="A381" s="63">
        <v>4222</v>
      </c>
      <c r="B381" s="64" t="s">
        <v>789</v>
      </c>
      <c r="C381" s="247" t="s">
        <v>790</v>
      </c>
      <c r="D381" s="194">
        <v>566</v>
      </c>
      <c r="E381" s="194">
        <v>2496.19</v>
      </c>
      <c r="F381" s="45">
        <f t="shared" si="72"/>
        <v>441.02296819787989</v>
      </c>
    </row>
    <row r="382" spans="1:6" ht="12.75" customHeight="1" x14ac:dyDescent="0.2">
      <c r="A382" s="63">
        <v>4223</v>
      </c>
      <c r="B382" s="64" t="s">
        <v>700</v>
      </c>
      <c r="C382" s="247" t="s">
        <v>791</v>
      </c>
      <c r="D382" s="194">
        <v>168514.96</v>
      </c>
      <c r="E382" s="194">
        <v>112109.79</v>
      </c>
      <c r="F382" s="45">
        <f t="shared" si="72"/>
        <v>66.528093410816453</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67526.75</v>
      </c>
      <c r="E386" s="194">
        <v>33292.07</v>
      </c>
      <c r="F386" s="45">
        <f t="shared" si="72"/>
        <v>49.302046966572505</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16530</v>
      </c>
      <c r="F388" s="45" t="str">
        <f t="shared" si="72"/>
        <v>-</v>
      </c>
    </row>
    <row r="389" spans="1:6" ht="12.75" customHeight="1" x14ac:dyDescent="0.2">
      <c r="A389" s="63">
        <v>4231</v>
      </c>
      <c r="B389" s="64" t="s">
        <v>714</v>
      </c>
      <c r="C389" s="247" t="s">
        <v>799</v>
      </c>
      <c r="D389" s="194"/>
      <c r="E389" s="194">
        <v>16530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81511.649999999994</v>
      </c>
      <c r="E393" s="60">
        <f t="shared" si="94"/>
        <v>81259.929999999993</v>
      </c>
      <c r="F393" s="45">
        <f t="shared" si="72"/>
        <v>99.691185247752927</v>
      </c>
    </row>
    <row r="394" spans="1:6" ht="12.75" customHeight="1" x14ac:dyDescent="0.2">
      <c r="A394" s="63">
        <v>4241</v>
      </c>
      <c r="B394" s="64" t="s">
        <v>805</v>
      </c>
      <c r="C394" s="247" t="s">
        <v>806</v>
      </c>
      <c r="D394" s="194">
        <v>81511.649999999994</v>
      </c>
      <c r="E394" s="194">
        <v>81259.929999999993</v>
      </c>
      <c r="F394" s="45">
        <f t="shared" si="72"/>
        <v>99.691185247752927</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27302.06</v>
      </c>
      <c r="E398" s="60">
        <f t="shared" si="95"/>
        <v>80900.42</v>
      </c>
      <c r="F398" s="45">
        <f t="shared" si="72"/>
        <v>296.31617540947457</v>
      </c>
    </row>
    <row r="399" spans="1:6" ht="12.75" customHeight="1" x14ac:dyDescent="0.2">
      <c r="A399" s="63">
        <v>4251</v>
      </c>
      <c r="B399" s="64" t="s">
        <v>812</v>
      </c>
      <c r="C399" s="247" t="s">
        <v>813</v>
      </c>
      <c r="D399" s="194">
        <v>27302.06</v>
      </c>
      <c r="E399" s="194">
        <v>80900.42</v>
      </c>
      <c r="F399" s="45">
        <f t="shared" si="72"/>
        <v>296.31617540947457</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75801.350000000006</v>
      </c>
      <c r="E401" s="60">
        <f t="shared" si="96"/>
        <v>77613.64</v>
      </c>
      <c r="F401" s="45">
        <f t="shared" si="72"/>
        <v>102.39084132406613</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75801.350000000006</v>
      </c>
      <c r="E403" s="194">
        <v>38873.19</v>
      </c>
      <c r="F403" s="45">
        <f t="shared" si="72"/>
        <v>51.282978469380822</v>
      </c>
    </row>
    <row r="404" spans="1:6" ht="12.75" customHeight="1" x14ac:dyDescent="0.2">
      <c r="A404" s="63">
        <v>4263</v>
      </c>
      <c r="B404" s="64" t="s">
        <v>744</v>
      </c>
      <c r="C404" s="247" t="s">
        <v>819</v>
      </c>
      <c r="D404" s="194"/>
      <c r="E404" s="194">
        <v>38740.449999999997</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923866.65</v>
      </c>
      <c r="E412" s="60">
        <f t="shared" si="100"/>
        <v>106044.01</v>
      </c>
      <c r="F412" s="45">
        <f t="shared" si="72"/>
        <v>11.478280983516399</v>
      </c>
    </row>
    <row r="413" spans="1:6" ht="12.75" customHeight="1" x14ac:dyDescent="0.2">
      <c r="A413" s="63">
        <v>451</v>
      </c>
      <c r="B413" s="64" t="s">
        <v>833</v>
      </c>
      <c r="C413" s="247" t="s">
        <v>834</v>
      </c>
      <c r="D413" s="194">
        <v>923866.65</v>
      </c>
      <c r="E413" s="194">
        <v>106044.01</v>
      </c>
      <c r="F413" s="45">
        <f t="shared" si="72"/>
        <v>11.478280983516399</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3408084.48</v>
      </c>
      <c r="E418" s="60">
        <f t="shared" si="102"/>
        <v>2912285.55</v>
      </c>
      <c r="F418" s="45">
        <f t="shared" si="72"/>
        <v>85.452269950773044</v>
      </c>
    </row>
    <row r="419" spans="1:6" ht="12.75" customHeight="1" x14ac:dyDescent="0.2">
      <c r="A419" s="63">
        <v>92212</v>
      </c>
      <c r="B419" s="64" t="s">
        <v>845</v>
      </c>
      <c r="C419" s="247" t="s">
        <v>846</v>
      </c>
      <c r="D419" s="194">
        <v>4438863.3899999997</v>
      </c>
      <c r="E419" s="194">
        <v>4985600.51</v>
      </c>
      <c r="F419" s="45">
        <f t="shared" si="72"/>
        <v>112.31705218123417</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22596.13</v>
      </c>
      <c r="E421" s="194">
        <v>105527.3</v>
      </c>
      <c r="F421" s="45">
        <f t="shared" si="72"/>
        <v>467.0149268923484</v>
      </c>
    </row>
    <row r="422" spans="1:6" ht="12.75" customHeight="1" x14ac:dyDescent="0.2">
      <c r="A422" s="63" t="s">
        <v>630</v>
      </c>
      <c r="B422" s="64" t="s">
        <v>851</v>
      </c>
      <c r="C422" s="247" t="s">
        <v>852</v>
      </c>
      <c r="D422" s="60">
        <f>D6+D308</f>
        <v>28019717.379999999</v>
      </c>
      <c r="E422" s="60">
        <f>E6+E308</f>
        <v>32370533.510000002</v>
      </c>
      <c r="F422" s="45">
        <f t="shared" si="72"/>
        <v>115.52769455521184</v>
      </c>
    </row>
    <row r="423" spans="1:6" ht="12.75" customHeight="1" x14ac:dyDescent="0.2">
      <c r="A423" s="63" t="s">
        <v>630</v>
      </c>
      <c r="B423" s="64" t="s">
        <v>853</v>
      </c>
      <c r="C423" s="247" t="s">
        <v>854</v>
      </c>
      <c r="D423" s="60">
        <f t="shared" ref="D423:E423" si="103">D299+D360</f>
        <v>29921295.149999999</v>
      </c>
      <c r="E423" s="60">
        <f t="shared" si="103"/>
        <v>34871554.019999996</v>
      </c>
      <c r="F423" s="45">
        <f t="shared" si="72"/>
        <v>116.54426670096865</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1901577.7699999996</v>
      </c>
      <c r="E425" s="60">
        <f t="shared" si="105"/>
        <v>2501020.5099999942</v>
      </c>
      <c r="F425" s="45">
        <f t="shared" si="72"/>
        <v>131.52344066369659</v>
      </c>
    </row>
    <row r="426" spans="1:6" ht="12.75" customHeight="1" x14ac:dyDescent="0.2">
      <c r="A426" s="251" t="s">
        <v>859</v>
      </c>
      <c r="B426" s="183" t="s">
        <v>860</v>
      </c>
      <c r="C426" s="252" t="s">
        <v>861</v>
      </c>
      <c r="D426" s="60">
        <f t="shared" ref="D426:E426" si="106">IF(D302-D303+D419-D420&gt;=0,D302-D303+D419-D420,0)</f>
        <v>8413371.9100000001</v>
      </c>
      <c r="E426" s="60">
        <f t="shared" si="106"/>
        <v>6419026.6600000001</v>
      </c>
      <c r="F426" s="45">
        <f t="shared" si="72"/>
        <v>76.295529648112264</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2090734.41</v>
      </c>
      <c r="E428" s="81">
        <f t="shared" si="108"/>
        <v>3460595.23</v>
      </c>
      <c r="F428" s="61">
        <f t="shared" si="72"/>
        <v>165.52055648235111</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412919.48</v>
      </c>
      <c r="E535" s="60">
        <f>E536+E571+E584+E597+E629</f>
        <v>465583.08</v>
      </c>
      <c r="F535" s="45">
        <f t="shared" si="109"/>
        <v>112.75396355725336</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412919.48</v>
      </c>
      <c r="E597" s="60">
        <f t="shared" si="152"/>
        <v>465583.08</v>
      </c>
      <c r="F597" s="45">
        <f t="shared" si="109"/>
        <v>112.75396355725336</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412919.48</v>
      </c>
      <c r="E609" s="60">
        <f t="shared" si="156"/>
        <v>465583.08</v>
      </c>
      <c r="F609" s="45">
        <f t="shared" si="109"/>
        <v>112.75396355725336</v>
      </c>
    </row>
    <row r="610" spans="1:6" ht="24" x14ac:dyDescent="0.2">
      <c r="A610" s="63">
        <v>5443</v>
      </c>
      <c r="B610" s="64" t="s">
        <v>1218</v>
      </c>
      <c r="C610" s="247" t="s">
        <v>1219</v>
      </c>
      <c r="D610" s="194">
        <v>412919.48</v>
      </c>
      <c r="E610" s="194">
        <v>465583.08</v>
      </c>
      <c r="F610" s="45">
        <f t="shared" si="109"/>
        <v>112.75396355725336</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412919.48</v>
      </c>
      <c r="E640" s="60">
        <f>IF(E535-E430&gt;=0,E535-E430,0)</f>
        <v>465583.08</v>
      </c>
      <c r="F640" s="45">
        <f t="shared" si="109"/>
        <v>112.75396355725336</v>
      </c>
    </row>
    <row r="641" spans="1:6" ht="12.75" customHeight="1" x14ac:dyDescent="0.2">
      <c r="A641" s="63">
        <v>92213</v>
      </c>
      <c r="B641" s="64" t="s">
        <v>1280</v>
      </c>
      <c r="C641" s="247" t="s">
        <v>1281</v>
      </c>
      <c r="D641" s="194">
        <v>320000</v>
      </c>
      <c r="E641" s="194">
        <v>0</v>
      </c>
      <c r="F641" s="45">
        <f t="shared" si="109"/>
        <v>0</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28019717.379999999</v>
      </c>
      <c r="E643" s="60">
        <f>E422+E430</f>
        <v>32370533.510000002</v>
      </c>
      <c r="F643" s="45">
        <f t="shared" si="109"/>
        <v>115.52769455521184</v>
      </c>
    </row>
    <row r="644" spans="1:6" ht="12.75" customHeight="1" x14ac:dyDescent="0.2">
      <c r="A644" s="63" t="s">
        <v>630</v>
      </c>
      <c r="B644" s="64" t="s">
        <v>1286</v>
      </c>
      <c r="C644" s="247" t="s">
        <v>1287</v>
      </c>
      <c r="D644" s="60">
        <f>D423+D535</f>
        <v>30334214.629999999</v>
      </c>
      <c r="E644" s="60">
        <f>E423+E535</f>
        <v>35337137.099999994</v>
      </c>
      <c r="F644" s="45">
        <f t="shared" si="109"/>
        <v>116.49267182626247</v>
      </c>
    </row>
    <row r="645" spans="1:6" ht="12.75" customHeight="1" x14ac:dyDescent="0.2">
      <c r="A645" s="63" t="s">
        <v>630</v>
      </c>
      <c r="B645" s="64" t="s">
        <v>1288</v>
      </c>
      <c r="C645" s="247" t="s">
        <v>1289</v>
      </c>
      <c r="D645" s="60">
        <f t="shared" ref="D645:E645" si="163">IF(D643&gt;=D644,D643-D644,0)</f>
        <v>0</v>
      </c>
      <c r="E645" s="60">
        <f t="shared" si="163"/>
        <v>0</v>
      </c>
      <c r="F645" s="45" t="str">
        <f t="shared" si="109"/>
        <v>-</v>
      </c>
    </row>
    <row r="646" spans="1:6" ht="12.75" customHeight="1" x14ac:dyDescent="0.2">
      <c r="A646" s="63" t="s">
        <v>630</v>
      </c>
      <c r="B646" s="64" t="s">
        <v>1290</v>
      </c>
      <c r="C646" s="247" t="s">
        <v>1291</v>
      </c>
      <c r="D646" s="60">
        <f t="shared" ref="D646:E646" si="164">IF(D644&gt;=D643,D644-D643,0)</f>
        <v>2314497.25</v>
      </c>
      <c r="E646" s="60">
        <f t="shared" si="164"/>
        <v>2966603.5899999924</v>
      </c>
      <c r="F646" s="45">
        <f t="shared" si="109"/>
        <v>128.17485914057545</v>
      </c>
    </row>
    <row r="647" spans="1:6" ht="24" x14ac:dyDescent="0.2">
      <c r="A647" s="251" t="s">
        <v>1292</v>
      </c>
      <c r="B647" s="64" t="s">
        <v>1293</v>
      </c>
      <c r="C647" s="252" t="s">
        <v>1292</v>
      </c>
      <c r="D647" s="60">
        <f>IF(D426-D427+D641-D642&gt;=0,D426-D427+D641-D642,0)</f>
        <v>8733371.9100000001</v>
      </c>
      <c r="E647" s="60">
        <f>IF(E426-E427+E641-E642&gt;=0,E426-E427+E641-E642,0)</f>
        <v>6419026.6600000001</v>
      </c>
      <c r="F647" s="45">
        <f t="shared" si="109"/>
        <v>73.49998060485666</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6418874.6600000001</v>
      </c>
      <c r="E649" s="60">
        <f t="shared" si="165"/>
        <v>3452423.0700000077</v>
      </c>
      <c r="F649" s="45">
        <f t="shared" si="109"/>
        <v>53.785488155956727</v>
      </c>
    </row>
    <row r="650" spans="1:6" ht="24" x14ac:dyDescent="0.2">
      <c r="A650" s="63" t="s">
        <v>630</v>
      </c>
      <c r="B650" s="64" t="s">
        <v>1298</v>
      </c>
      <c r="C650" s="247" t="s">
        <v>1299</v>
      </c>
      <c r="D650" s="60">
        <f t="shared" ref="D650:E650" si="166">IF(D646+D648-D645-D647&gt;=0,D646+D648-D645-D647,0)</f>
        <v>0</v>
      </c>
      <c r="E650" s="60">
        <f t="shared" si="166"/>
        <v>0</v>
      </c>
      <c r="F650" s="45" t="str">
        <f t="shared" si="109"/>
        <v>-</v>
      </c>
    </row>
    <row r="651" spans="1:6" ht="24" x14ac:dyDescent="0.2">
      <c r="A651" s="249" t="s">
        <v>1300</v>
      </c>
      <c r="B651" s="184" t="s">
        <v>1301</v>
      </c>
      <c r="C651" s="250" t="s">
        <v>1300</v>
      </c>
      <c r="D651" s="196">
        <v>144496.13</v>
      </c>
      <c r="E651" s="196">
        <v>4122.7299999999996</v>
      </c>
      <c r="F651" s="61">
        <f t="shared" si="109"/>
        <v>2.8531767598204874</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10749850.880000001</v>
      </c>
      <c r="E653" s="194">
        <v>8842745.9199999999</v>
      </c>
      <c r="F653" s="45">
        <f t="shared" ref="F653:F740" si="167">IF(D653&lt;&gt;0,IF(E653/D653&gt;=100,"&gt;&gt;100",E653/D653*100),"-")</f>
        <v>82.259242651001301</v>
      </c>
    </row>
    <row r="654" spans="1:6" ht="12.75" customHeight="1" x14ac:dyDescent="0.2">
      <c r="A654" s="63" t="s">
        <v>1305</v>
      </c>
      <c r="B654" s="64" t="s">
        <v>1306</v>
      </c>
      <c r="C654" s="247" t="s">
        <v>1305</v>
      </c>
      <c r="D654" s="194">
        <v>58866132.539999999</v>
      </c>
      <c r="E654" s="194">
        <v>70940929.239999995</v>
      </c>
      <c r="F654" s="45">
        <f t="shared" si="167"/>
        <v>120.51229829273238</v>
      </c>
    </row>
    <row r="655" spans="1:6" ht="12.75" customHeight="1" x14ac:dyDescent="0.2">
      <c r="A655" s="63" t="s">
        <v>1307</v>
      </c>
      <c r="B655" s="64" t="s">
        <v>1308</v>
      </c>
      <c r="C655" s="247" t="s">
        <v>1307</v>
      </c>
      <c r="D655" s="194">
        <v>60773237.5</v>
      </c>
      <c r="E655" s="194">
        <v>73447652.349999994</v>
      </c>
      <c r="F655" s="45">
        <f t="shared" si="167"/>
        <v>120.85525697063613</v>
      </c>
    </row>
    <row r="656" spans="1:6" ht="24" x14ac:dyDescent="0.2">
      <c r="A656" s="63">
        <v>11</v>
      </c>
      <c r="B656" s="64" t="s">
        <v>1309</v>
      </c>
      <c r="C656" s="247" t="s">
        <v>1310</v>
      </c>
      <c r="D656" s="60">
        <f t="shared" ref="D656:E656" si="168">+D653+D654-D655</f>
        <v>8842745.9200000018</v>
      </c>
      <c r="E656" s="60">
        <f t="shared" si="168"/>
        <v>6336022.8100000024</v>
      </c>
      <c r="F656" s="45">
        <f t="shared" si="167"/>
        <v>71.652209249499748</v>
      </c>
    </row>
    <row r="657" spans="1:6" ht="24" x14ac:dyDescent="0.2">
      <c r="A657" s="63" t="s">
        <v>630</v>
      </c>
      <c r="B657" s="64" t="s">
        <v>1311</v>
      </c>
      <c r="C657" s="247" t="s">
        <v>1312</v>
      </c>
      <c r="D657" s="253">
        <v>66</v>
      </c>
      <c r="E657" s="253">
        <v>70</v>
      </c>
      <c r="F657" s="45">
        <f t="shared" si="167"/>
        <v>106.06060606060606</v>
      </c>
    </row>
    <row r="658" spans="1:6" ht="24" x14ac:dyDescent="0.2">
      <c r="A658" s="63" t="s">
        <v>630</v>
      </c>
      <c r="B658" s="64" t="s">
        <v>1313</v>
      </c>
      <c r="C658" s="247" t="s">
        <v>1314</v>
      </c>
      <c r="D658" s="253">
        <v>287</v>
      </c>
      <c r="E658" s="253">
        <v>288</v>
      </c>
      <c r="F658" s="45">
        <f t="shared" si="167"/>
        <v>100.34843205574913</v>
      </c>
    </row>
    <row r="659" spans="1:6" ht="12.75" customHeight="1" x14ac:dyDescent="0.2">
      <c r="A659" s="63" t="s">
        <v>630</v>
      </c>
      <c r="B659" s="64" t="s">
        <v>1315</v>
      </c>
      <c r="C659" s="247" t="s">
        <v>1316</v>
      </c>
      <c r="D659" s="253">
        <v>63</v>
      </c>
      <c r="E659" s="253">
        <v>65</v>
      </c>
      <c r="F659" s="45">
        <f t="shared" si="167"/>
        <v>103.17460317460319</v>
      </c>
    </row>
    <row r="660" spans="1:6" ht="12.75" customHeight="1" x14ac:dyDescent="0.2">
      <c r="A660" s="63" t="s">
        <v>630</v>
      </c>
      <c r="B660" s="64" t="s">
        <v>1317</v>
      </c>
      <c r="C660" s="247" t="s">
        <v>1318</v>
      </c>
      <c r="D660" s="253">
        <v>266</v>
      </c>
      <c r="E660" s="253">
        <v>269</v>
      </c>
      <c r="F660" s="45">
        <f t="shared" si="167"/>
        <v>101.12781954887218</v>
      </c>
    </row>
    <row r="661" spans="1:6" ht="24" x14ac:dyDescent="0.2">
      <c r="A661" s="63" t="s">
        <v>1319</v>
      </c>
      <c r="B661" s="64" t="s">
        <v>1320</v>
      </c>
      <c r="C661" s="247" t="s">
        <v>1321</v>
      </c>
      <c r="D661" s="194">
        <v>395534.91</v>
      </c>
      <c r="E661" s="194">
        <v>449023.96</v>
      </c>
      <c r="F661" s="45">
        <f t="shared" si="167"/>
        <v>113.52321846888307</v>
      </c>
    </row>
    <row r="662" spans="1:6" ht="12.75" customHeight="1" x14ac:dyDescent="0.2">
      <c r="A662" s="70">
        <v>61315</v>
      </c>
      <c r="B662" s="65" t="s">
        <v>1322</v>
      </c>
      <c r="C662" s="278" t="s">
        <v>1323</v>
      </c>
      <c r="D662" s="192">
        <v>157276.42000000001</v>
      </c>
      <c r="E662" s="192">
        <v>110441.75</v>
      </c>
      <c r="F662" s="71">
        <f t="shared" si="167"/>
        <v>70.221429251759417</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2500552.98</v>
      </c>
      <c r="E664" s="192">
        <v>2466171.09</v>
      </c>
      <c r="F664" s="71">
        <f t="shared" si="167"/>
        <v>98.625028532688802</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15.86</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365147.24</v>
      </c>
      <c r="E669" s="194">
        <v>363434.91</v>
      </c>
      <c r="F669" s="45">
        <f t="shared" si="167"/>
        <v>99.531057663204564</v>
      </c>
    </row>
    <row r="670" spans="1:6" ht="12.75" customHeight="1" x14ac:dyDescent="0.2">
      <c r="A670" s="63">
        <v>63312</v>
      </c>
      <c r="B670" s="64" t="s">
        <v>1338</v>
      </c>
      <c r="C670" s="247" t="s">
        <v>1339</v>
      </c>
      <c r="D670" s="194">
        <v>4250</v>
      </c>
      <c r="E670" s="194">
        <v>47041.51</v>
      </c>
      <c r="F670" s="45">
        <f t="shared" si="167"/>
        <v>1106.8590588235293</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727607.81</v>
      </c>
      <c r="E672" s="194">
        <v>0</v>
      </c>
      <c r="F672" s="45">
        <f t="shared" si="167"/>
        <v>0</v>
      </c>
    </row>
    <row r="673" spans="1:6" ht="12.75" customHeight="1" x14ac:dyDescent="0.2">
      <c r="A673" s="63">
        <v>63321</v>
      </c>
      <c r="B673" s="64" t="s">
        <v>1344</v>
      </c>
      <c r="C673" s="247" t="s">
        <v>1345</v>
      </c>
      <c r="D673" s="194">
        <v>169113.32</v>
      </c>
      <c r="E673" s="194">
        <v>276407.38</v>
      </c>
      <c r="F673" s="45">
        <f t="shared" si="167"/>
        <v>163.44506748492665</v>
      </c>
    </row>
    <row r="674" spans="1:6" ht="12.75" customHeight="1" x14ac:dyDescent="0.2">
      <c r="A674" s="63">
        <v>63322</v>
      </c>
      <c r="B674" s="64" t="s">
        <v>1346</v>
      </c>
      <c r="C674" s="247" t="s">
        <v>1347</v>
      </c>
      <c r="D674" s="194">
        <v>82889</v>
      </c>
      <c r="E674" s="194">
        <v>40000</v>
      </c>
      <c r="F674" s="45">
        <f t="shared" si="167"/>
        <v>48.257307966075111</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11038.71</v>
      </c>
      <c r="E676" s="194">
        <v>0</v>
      </c>
      <c r="F676" s="45">
        <f t="shared" si="167"/>
        <v>0</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97047.55</v>
      </c>
      <c r="F678" s="71" t="str">
        <f t="shared" si="167"/>
        <v>-</v>
      </c>
    </row>
    <row r="679" spans="1:6" ht="12" x14ac:dyDescent="0.2">
      <c r="A679" s="70">
        <v>63416</v>
      </c>
      <c r="B679" s="182" t="s">
        <v>1356</v>
      </c>
      <c r="C679" s="278" t="s">
        <v>1357</v>
      </c>
      <c r="D679" s="192">
        <v>0</v>
      </c>
      <c r="E679" s="192">
        <v>41528.54</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24055.5</v>
      </c>
      <c r="E681" s="192">
        <v>0</v>
      </c>
      <c r="F681" s="71">
        <f t="shared" si="167"/>
        <v>0</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1915029.05</v>
      </c>
      <c r="E683" s="192">
        <v>2040644.15</v>
      </c>
      <c r="F683" s="71">
        <f t="shared" si="167"/>
        <v>106.55943574328546</v>
      </c>
    </row>
    <row r="684" spans="1:6" ht="24" x14ac:dyDescent="0.2">
      <c r="A684" s="70">
        <v>63613</v>
      </c>
      <c r="B684" s="182" t="s">
        <v>1366</v>
      </c>
      <c r="C684" s="278" t="s">
        <v>1367</v>
      </c>
      <c r="D684" s="192">
        <v>894865.35</v>
      </c>
      <c r="E684" s="192">
        <v>1945203.54</v>
      </c>
      <c r="F684" s="71">
        <f t="shared" si="167"/>
        <v>217.37388088610206</v>
      </c>
    </row>
    <row r="685" spans="1:6" ht="24" x14ac:dyDescent="0.2">
      <c r="A685" s="63">
        <v>63622</v>
      </c>
      <c r="B685" s="244" t="s">
        <v>1368</v>
      </c>
      <c r="C685" s="247" t="s">
        <v>1369</v>
      </c>
      <c r="D685" s="194">
        <v>55642.38</v>
      </c>
      <c r="E685" s="194">
        <v>57363.25</v>
      </c>
      <c r="F685" s="45">
        <f t="shared" si="167"/>
        <v>103.09273255385554</v>
      </c>
    </row>
    <row r="686" spans="1:6" ht="24" x14ac:dyDescent="0.2">
      <c r="A686" s="63">
        <v>63623</v>
      </c>
      <c r="B686" s="244" t="s">
        <v>1370</v>
      </c>
      <c r="C686" s="247" t="s">
        <v>1371</v>
      </c>
      <c r="D686" s="194">
        <v>31665</v>
      </c>
      <c r="E686" s="194">
        <v>52361.88</v>
      </c>
      <c r="F686" s="45">
        <f t="shared" si="167"/>
        <v>165.36200852676455</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83887.09</v>
      </c>
      <c r="E702" s="192">
        <v>761431.51</v>
      </c>
      <c r="F702" s="71">
        <f t="shared" si="167"/>
        <v>907.68616481987885</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1317.66</v>
      </c>
      <c r="E704" s="192">
        <v>0</v>
      </c>
      <c r="F704" s="71">
        <f t="shared" si="167"/>
        <v>0</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350174.69</v>
      </c>
      <c r="E706" s="192">
        <v>83650</v>
      </c>
      <c r="F706" s="71">
        <f t="shared" si="167"/>
        <v>23.888077119451438</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164640.75</v>
      </c>
      <c r="E712" s="192">
        <v>102796.74</v>
      </c>
      <c r="F712" s="71">
        <f t="shared" si="167"/>
        <v>62.436996916012596</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390673.93</v>
      </c>
      <c r="E722" s="192">
        <v>396922.86</v>
      </c>
      <c r="F722" s="71">
        <f t="shared" si="167"/>
        <v>101.59952572212842</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573571.29</v>
      </c>
      <c r="E724" s="192">
        <v>593899.65</v>
      </c>
      <c r="F724" s="71">
        <f t="shared" si="167"/>
        <v>103.54417320992478</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10672.25</v>
      </c>
      <c r="E726" s="192">
        <v>5713.27</v>
      </c>
      <c r="F726" s="71">
        <f t="shared" si="167"/>
        <v>53.53388460727588</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36506.629999999997</v>
      </c>
      <c r="E732" s="192">
        <v>130038.76</v>
      </c>
      <c r="F732" s="71">
        <f t="shared" si="167"/>
        <v>356.20587274147192</v>
      </c>
    </row>
    <row r="733" spans="1:6" ht="12.75" customHeight="1" x14ac:dyDescent="0.2">
      <c r="A733" s="70">
        <v>31215</v>
      </c>
      <c r="B733" s="65" t="s">
        <v>1444</v>
      </c>
      <c r="C733" s="278" t="s">
        <v>1445</v>
      </c>
      <c r="D733" s="192">
        <v>67651.44</v>
      </c>
      <c r="E733" s="192">
        <v>62430.87</v>
      </c>
      <c r="F733" s="71">
        <f t="shared" si="167"/>
        <v>92.283135436584942</v>
      </c>
    </row>
    <row r="734" spans="1:6" ht="12.75" customHeight="1" x14ac:dyDescent="0.2">
      <c r="A734" s="70">
        <v>32121</v>
      </c>
      <c r="B734" s="65" t="s">
        <v>1446</v>
      </c>
      <c r="C734" s="278" t="s">
        <v>1447</v>
      </c>
      <c r="D734" s="192">
        <v>198837.29</v>
      </c>
      <c r="E734" s="192">
        <v>241253.16</v>
      </c>
      <c r="F734" s="71">
        <f t="shared" si="167"/>
        <v>121.33194935416792</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8972.9</v>
      </c>
      <c r="E736" s="194">
        <v>9739.3700000000008</v>
      </c>
      <c r="F736" s="45">
        <f t="shared" si="167"/>
        <v>108.54205440827383</v>
      </c>
    </row>
    <row r="737" spans="1:6" ht="12.75" customHeight="1" x14ac:dyDescent="0.2">
      <c r="A737" s="63" t="s">
        <v>1452</v>
      </c>
      <c r="B737" s="64" t="s">
        <v>1453</v>
      </c>
      <c r="C737" s="247" t="s">
        <v>1452</v>
      </c>
      <c r="D737" s="194">
        <v>49754.75</v>
      </c>
      <c r="E737" s="194">
        <v>40776.550000000003</v>
      </c>
      <c r="F737" s="45">
        <f t="shared" si="167"/>
        <v>81.955089715052338</v>
      </c>
    </row>
    <row r="738" spans="1:6" ht="12.75" customHeight="1" x14ac:dyDescent="0.2">
      <c r="A738" s="63" t="s">
        <v>1454</v>
      </c>
      <c r="B738" s="64" t="s">
        <v>1455</v>
      </c>
      <c r="C738" s="247" t="s">
        <v>1454</v>
      </c>
      <c r="D738" s="194">
        <v>18597.03</v>
      </c>
      <c r="E738" s="194">
        <v>15903.41</v>
      </c>
      <c r="F738" s="45">
        <f t="shared" si="167"/>
        <v>85.515859252794669</v>
      </c>
    </row>
    <row r="739" spans="1:6" ht="12.75" customHeight="1" x14ac:dyDescent="0.2">
      <c r="A739" s="70" t="s">
        <v>1456</v>
      </c>
      <c r="B739" s="65" t="s">
        <v>1457</v>
      </c>
      <c r="C739" s="278" t="s">
        <v>1456</v>
      </c>
      <c r="D739" s="192">
        <v>19402.02</v>
      </c>
      <c r="E739" s="192">
        <v>28592.19</v>
      </c>
      <c r="F739" s="71">
        <f t="shared" si="167"/>
        <v>147.36707827329317</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52707.47</v>
      </c>
      <c r="E741" s="192">
        <v>59233.79</v>
      </c>
      <c r="F741" s="71">
        <f t="shared" ref="F741:F1006" si="169">IF(D741&lt;&gt;0,IF(E741/D741&gt;=100,"&gt;&gt;100",E741/D741*100),"-")</f>
        <v>112.38215380096976</v>
      </c>
    </row>
    <row r="742" spans="1:6" ht="12.75" customHeight="1" x14ac:dyDescent="0.2">
      <c r="A742" s="70" t="s">
        <v>1462</v>
      </c>
      <c r="B742" s="65" t="s">
        <v>1463</v>
      </c>
      <c r="C742" s="278" t="s">
        <v>1462</v>
      </c>
      <c r="D742" s="192">
        <v>25427.599999999999</v>
      </c>
      <c r="E742" s="192">
        <v>35798.75</v>
      </c>
      <c r="F742" s="71">
        <f t="shared" si="169"/>
        <v>140.78697950258774</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2016</v>
      </c>
      <c r="E744" s="192">
        <v>2328</v>
      </c>
      <c r="F744" s="71">
        <f t="shared" si="170"/>
        <v>115.47619047619047</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4969.96</v>
      </c>
      <c r="E757" s="194">
        <v>4540.97</v>
      </c>
      <c r="F757" s="45">
        <f t="shared" si="169"/>
        <v>91.368340992684054</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123953.78</v>
      </c>
      <c r="E760" s="194">
        <v>86558.35</v>
      </c>
      <c r="F760" s="45">
        <f t="shared" si="169"/>
        <v>69.831149965737239</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27324.45</v>
      </c>
      <c r="E777" s="192">
        <v>32866.82</v>
      </c>
      <c r="F777" s="71">
        <f t="shared" si="169"/>
        <v>120.28355557019445</v>
      </c>
    </row>
    <row r="778" spans="1:6" ht="12.75" customHeight="1" x14ac:dyDescent="0.2">
      <c r="A778" s="70">
        <v>35232</v>
      </c>
      <c r="B778" s="65" t="s">
        <v>1534</v>
      </c>
      <c r="C778" s="278" t="s">
        <v>1535</v>
      </c>
      <c r="D778" s="192">
        <v>165573.07</v>
      </c>
      <c r="E778" s="192">
        <v>211048.44</v>
      </c>
      <c r="F778" s="71">
        <f t="shared" si="169"/>
        <v>127.46543867308857</v>
      </c>
    </row>
    <row r="779" spans="1:6" ht="12.75" customHeight="1" x14ac:dyDescent="0.2">
      <c r="A779" s="70">
        <v>36313</v>
      </c>
      <c r="B779" s="65" t="s">
        <v>1536</v>
      </c>
      <c r="C779" s="278" t="s">
        <v>1537</v>
      </c>
      <c r="D779" s="192">
        <v>3500</v>
      </c>
      <c r="E779" s="192">
        <v>4000</v>
      </c>
      <c r="F779" s="71">
        <f t="shared" si="169"/>
        <v>114.28571428571428</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5309</v>
      </c>
      <c r="E781" s="192">
        <v>7500</v>
      </c>
      <c r="F781" s="71">
        <f t="shared" si="169"/>
        <v>141.26954228668299</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8000</v>
      </c>
      <c r="E785" s="192">
        <v>10000</v>
      </c>
      <c r="F785" s="71">
        <f t="shared" si="169"/>
        <v>125</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31809.75</v>
      </c>
      <c r="E787" s="192">
        <v>0</v>
      </c>
      <c r="F787" s="71">
        <f t="shared" si="169"/>
        <v>0</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53218</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76246.97</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731185.7</v>
      </c>
      <c r="E843" s="194">
        <v>983074.85</v>
      </c>
      <c r="F843" s="45">
        <f t="shared" si="169"/>
        <v>134.44940867962819</v>
      </c>
    </row>
    <row r="844" spans="1:6" ht="12.75" customHeight="1" x14ac:dyDescent="0.2">
      <c r="A844" s="63" t="s">
        <v>1665</v>
      </c>
      <c r="B844" s="64" t="s">
        <v>1666</v>
      </c>
      <c r="C844" s="247" t="s">
        <v>1665</v>
      </c>
      <c r="D844" s="194">
        <v>5300</v>
      </c>
      <c r="E844" s="194">
        <v>7560</v>
      </c>
      <c r="F844" s="45">
        <f t="shared" si="169"/>
        <v>142.64150943396226</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167073.75</v>
      </c>
      <c r="E846" s="194">
        <v>159682.92000000001</v>
      </c>
      <c r="F846" s="45">
        <f t="shared" si="169"/>
        <v>95.576306870468883</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7174.12</v>
      </c>
      <c r="E850" s="194">
        <v>8273</v>
      </c>
      <c r="F850" s="45">
        <f t="shared" si="169"/>
        <v>115.3172793318205</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26133.81</v>
      </c>
      <c r="E855" s="194">
        <v>31912.61</v>
      </c>
      <c r="F855" s="45">
        <f t="shared" si="169"/>
        <v>122.11235177725712</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474282.82</v>
      </c>
      <c r="E857" s="194">
        <v>361843.79</v>
      </c>
      <c r="F857" s="45">
        <f t="shared" si="169"/>
        <v>76.292830931552601</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412919.48</v>
      </c>
      <c r="E981" s="192">
        <v>465583.08</v>
      </c>
      <c r="F981" s="71">
        <f t="shared" si="169"/>
        <v>112.75396355725336</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1044"/>
  <sheetViews>
    <sheetView showGridLines="0" topLeftCell="A154"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t="s">
        <v>3653</v>
      </c>
      <c r="C1" s="268" t="s">
        <v>33</v>
      </c>
      <c r="D1" s="323">
        <v>23</v>
      </c>
      <c r="E1" s="268" t="s">
        <v>57</v>
      </c>
      <c r="F1" s="324" t="s">
        <v>3654</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143066229.15000001</v>
      </c>
      <c r="E6" s="180">
        <f t="shared" si="0"/>
        <v>145393211.78999999</v>
      </c>
      <c r="F6" s="181">
        <f t="shared" ref="F6:F298" si="1">IF(D6&gt;0,IF(E6/D6&gt;=100,"&gt;&gt;100",E6/D6*100),"-")</f>
        <v>101.62650728534979</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88850853.929999992</v>
      </c>
      <c r="E7" s="79">
        <f t="shared" si="2"/>
        <v>91824817.900000006</v>
      </c>
      <c r="F7" s="71">
        <f t="shared" si="1"/>
        <v>103.34714168570964</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23263038.360000003</v>
      </c>
      <c r="E8" s="79">
        <f>E9+E10-E11</f>
        <v>24641217.68</v>
      </c>
      <c r="F8" s="71">
        <f t="shared" si="1"/>
        <v>105.92433068575311</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23225975.010000002</v>
      </c>
      <c r="E9" s="192">
        <v>24603625.030000001</v>
      </c>
      <c r="F9" s="71">
        <f t="shared" si="1"/>
        <v>105.9315056500614</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286169.62</v>
      </c>
      <c r="E10" s="192">
        <v>291308.77</v>
      </c>
      <c r="F10" s="71">
        <f t="shared" si="1"/>
        <v>101.795840522834</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249106.27</v>
      </c>
      <c r="E11" s="192">
        <v>253716.12</v>
      </c>
      <c r="F11" s="71">
        <f t="shared" si="1"/>
        <v>101.8505555881833</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65349534.43999999</v>
      </c>
      <c r="E12" s="79">
        <f t="shared" si="3"/>
        <v>67176200.219999999</v>
      </c>
      <c r="F12" s="71">
        <f t="shared" si="1"/>
        <v>102.79522386142956</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62879318.609999999</v>
      </c>
      <c r="E13" s="79">
        <f t="shared" si="4"/>
        <v>64402582.349999994</v>
      </c>
      <c r="F13" s="71">
        <f t="shared" si="1"/>
        <v>102.42251947647179</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7569368.6799999997</v>
      </c>
      <c r="E14" s="192">
        <v>7606556.1799999997</v>
      </c>
      <c r="F14" s="71">
        <f t="shared" si="1"/>
        <v>100.49128932110622</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46928068.939999998</v>
      </c>
      <c r="E15" s="192">
        <v>47356981.280000001</v>
      </c>
      <c r="F15" s="71">
        <f t="shared" si="1"/>
        <v>100.91397824306043</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12636521.039999999</v>
      </c>
      <c r="E16" s="192">
        <v>14485844.92</v>
      </c>
      <c r="F16" s="71">
        <f t="shared" si="1"/>
        <v>114.63475488345327</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19684867.170000002</v>
      </c>
      <c r="E17" s="192">
        <v>21040449.27</v>
      </c>
      <c r="F17" s="71">
        <f t="shared" si="1"/>
        <v>106.88641730875341</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23939507.219999999</v>
      </c>
      <c r="E18" s="192">
        <v>26087249.300000001</v>
      </c>
      <c r="F18" s="71">
        <f t="shared" si="1"/>
        <v>108.97153838741383</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1217439.3600000003</v>
      </c>
      <c r="E19" s="79">
        <f t="shared" si="5"/>
        <v>1396164.04</v>
      </c>
      <c r="F19" s="71">
        <f t="shared" si="1"/>
        <v>114.68037635977201</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1951088.32</v>
      </c>
      <c r="E20" s="192">
        <v>2016117.64</v>
      </c>
      <c r="F20" s="71">
        <f t="shared" si="1"/>
        <v>103.33297674602449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66365.759999999995</v>
      </c>
      <c r="E21" s="192">
        <v>66797.59</v>
      </c>
      <c r="F21" s="71">
        <f t="shared" si="1"/>
        <v>100.65068191790465</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1406763.52</v>
      </c>
      <c r="E22" s="192">
        <v>1557188.51</v>
      </c>
      <c r="F22" s="71">
        <f t="shared" si="1"/>
        <v>110.69298342339728</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4560.5200000000004</v>
      </c>
      <c r="E23" s="192">
        <v>4560.5200000000004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20839.150000000001</v>
      </c>
      <c r="E24" s="192">
        <v>20839.150000000001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231036.31</v>
      </c>
      <c r="E25" s="192">
        <v>246701.38</v>
      </c>
      <c r="F25" s="71">
        <f t="shared" si="1"/>
        <v>106.78034980735281</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1948046.16</v>
      </c>
      <c r="E26" s="192">
        <v>2233535.29</v>
      </c>
      <c r="F26" s="71">
        <f t="shared" si="1"/>
        <v>114.6551522167216</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4411260.38</v>
      </c>
      <c r="E28" s="192">
        <v>4749576.04</v>
      </c>
      <c r="F28" s="71">
        <f t="shared" si="1"/>
        <v>107.66936500810229</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71352.659999999916</v>
      </c>
      <c r="E29" s="79">
        <f t="shared" si="6"/>
        <v>57559.989999999991</v>
      </c>
      <c r="F29" s="71">
        <f t="shared" si="1"/>
        <v>80.669718550086372</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1746225.92</v>
      </c>
      <c r="E30" s="192">
        <v>1744373.68</v>
      </c>
      <c r="F30" s="71">
        <f t="shared" si="1"/>
        <v>99.893928959661764</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1674873.26</v>
      </c>
      <c r="E34" s="192">
        <v>1686813.69</v>
      </c>
      <c r="F34" s="71">
        <f t="shared" si="1"/>
        <v>100.71291543576257</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773983.85999999987</v>
      </c>
      <c r="E35" s="79">
        <f t="shared" si="7"/>
        <v>837751.40999999992</v>
      </c>
      <c r="F35" s="71">
        <f t="shared" si="1"/>
        <v>108.23887335325055</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1669001.67</v>
      </c>
      <c r="E36" s="192">
        <v>1748877.01</v>
      </c>
      <c r="F36" s="71">
        <f t="shared" si="1"/>
        <v>104.78581546296478</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242415.68</v>
      </c>
      <c r="E37" s="192">
        <v>242282.96</v>
      </c>
      <c r="F37" s="71">
        <f t="shared" si="1"/>
        <v>99.945251066267659</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1137433.49</v>
      </c>
      <c r="E40" s="192">
        <v>1153408.56</v>
      </c>
      <c r="F40" s="71">
        <f t="shared" si="1"/>
        <v>101.40448387887717</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61355.869999999995</v>
      </c>
      <c r="E41" s="79">
        <f t="shared" si="8"/>
        <v>73057.449999999953</v>
      </c>
      <c r="F41" s="71">
        <f t="shared" si="1"/>
        <v>119.07165524667805</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763979.79</v>
      </c>
      <c r="E42" s="192">
        <v>845468.44</v>
      </c>
      <c r="F42" s="71">
        <f t="shared" si="1"/>
        <v>110.66633582021848</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702623.92</v>
      </c>
      <c r="E44" s="192">
        <v>772410.99</v>
      </c>
      <c r="F44" s="71">
        <f t="shared" si="1"/>
        <v>109.9323504386244</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346084.08000000007</v>
      </c>
      <c r="E45" s="79">
        <f t="shared" si="9"/>
        <v>409084.98000000045</v>
      </c>
      <c r="F45" s="71">
        <f t="shared" si="1"/>
        <v>118.20392894119844</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489410.55</v>
      </c>
      <c r="E47" s="192">
        <v>515353.52</v>
      </c>
      <c r="F47" s="71">
        <f t="shared" si="1"/>
        <v>105.30086039215951</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2736565.29</v>
      </c>
      <c r="E48" s="192">
        <v>2775140.29</v>
      </c>
      <c r="F48" s="71">
        <f t="shared" si="1"/>
        <v>101.40961372787125</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1834149.8</v>
      </c>
      <c r="E49" s="192">
        <v>1972521.85</v>
      </c>
      <c r="F49" s="71">
        <f t="shared" si="1"/>
        <v>107.54420658552534</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4714041.5599999996</v>
      </c>
      <c r="E50" s="192">
        <v>4853930.68</v>
      </c>
      <c r="F50" s="71">
        <f t="shared" si="1"/>
        <v>102.96749865735168</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860290.27</v>
      </c>
      <c r="E54" s="192">
        <v>994298.43</v>
      </c>
      <c r="F54" s="71">
        <f t="shared" si="1"/>
        <v>115.57708655707569</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860290.27</v>
      </c>
      <c r="E55" s="192">
        <v>994298.43</v>
      </c>
      <c r="F55" s="71">
        <f t="shared" si="1"/>
        <v>115.57708655707569</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238281.13</v>
      </c>
      <c r="E56" s="79">
        <f t="shared" si="11"/>
        <v>7400</v>
      </c>
      <c r="F56" s="71">
        <f t="shared" si="1"/>
        <v>3.105575334479906</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238281.13</v>
      </c>
      <c r="E57" s="192">
        <v>7400</v>
      </c>
      <c r="F57" s="71">
        <f t="shared" si="1"/>
        <v>3.105575334479906</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54215375.220000006</v>
      </c>
      <c r="E69" s="79">
        <f>E70+E82+E88+E119+E135+E147+E165+E171</f>
        <v>53568393.889999986</v>
      </c>
      <c r="F69" s="71">
        <f t="shared" si="1"/>
        <v>98.806646034681776</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8842745.9199999999</v>
      </c>
      <c r="E70" s="79">
        <f t="shared" si="12"/>
        <v>6336022.8099999996</v>
      </c>
      <c r="F70" s="71">
        <f t="shared" si="1"/>
        <v>71.65220924949972</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8840932.4700000007</v>
      </c>
      <c r="E71" s="79">
        <f t="shared" si="13"/>
        <v>6331472.7299999995</v>
      </c>
      <c r="F71" s="71">
        <f t="shared" si="1"/>
        <v>71.615440469482508</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8834470.4700000007</v>
      </c>
      <c r="E73" s="192">
        <v>6324155.5899999999</v>
      </c>
      <c r="F73" s="71">
        <f t="shared" si="1"/>
        <v>71.584998913919051</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6462</v>
      </c>
      <c r="E75" s="192">
        <v>7317.14</v>
      </c>
      <c r="F75" s="71">
        <f t="shared" si="1"/>
        <v>113.23336428350356</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4000.08</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4000.08</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1813.45</v>
      </c>
      <c r="E80" s="192">
        <v>550</v>
      </c>
      <c r="F80" s="71">
        <f t="shared" si="1"/>
        <v>30.32893104303951</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76635.179999999993</v>
      </c>
      <c r="E82" s="79">
        <f>SUM(E83:E85)-E86+E87</f>
        <v>106788.53</v>
      </c>
      <c r="F82" s="71">
        <f t="shared" si="1"/>
        <v>139.34661600586051</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1396.91</v>
      </c>
      <c r="E83" s="192">
        <v>1396.91</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39421.49</v>
      </c>
      <c r="E85" s="192">
        <v>26636.84</v>
      </c>
      <c r="F85" s="71">
        <f t="shared" si="1"/>
        <v>67.569338449662865</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f>59882.38-24065.6</f>
        <v>35816.78</v>
      </c>
      <c r="E87" s="192">
        <v>78754.78</v>
      </c>
      <c r="F87" s="71">
        <f t="shared" si="1"/>
        <v>219.882356817112</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43026619.060000002</v>
      </c>
      <c r="E135" s="79">
        <f t="shared" si="21"/>
        <v>43627019.869999997</v>
      </c>
      <c r="F135" s="71">
        <f t="shared" si="1"/>
        <v>101.39541712343873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43026619.060000002</v>
      </c>
      <c r="E136" s="79">
        <f t="shared" si="22"/>
        <v>43627019.869999997</v>
      </c>
      <c r="F136" s="71">
        <f t="shared" si="1"/>
        <v>101.39541712343873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43026619.060000002</v>
      </c>
      <c r="E140" s="192">
        <v>43627019.869999997</v>
      </c>
      <c r="F140" s="71">
        <f t="shared" si="1"/>
        <v>101.39541712343873</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2102282.7999999998</v>
      </c>
      <c r="E147" s="79">
        <f t="shared" si="24"/>
        <v>3388912.6500000004</v>
      </c>
      <c r="F147" s="71">
        <f t="shared" si="1"/>
        <v>161.20155908615152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1512866.57</v>
      </c>
      <c r="E148" s="192">
        <v>1610757.3</v>
      </c>
      <c r="F148" s="71">
        <f t="shared" si="1"/>
        <v>106.47054617645493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8658.35</v>
      </c>
      <c r="E150" s="79">
        <f t="shared" si="25"/>
        <v>635898.34</v>
      </c>
      <c r="F150" s="71">
        <f t="shared" si="1"/>
        <v>7344.3362765422962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8658.35</v>
      </c>
      <c r="E153" s="192">
        <v>277978.84999999998</v>
      </c>
      <c r="F153" s="71">
        <f t="shared" si="1"/>
        <v>3210.529142388561</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190068.58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167850.91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886493.53</v>
      </c>
      <c r="E159" s="192">
        <v>606491.46</v>
      </c>
      <c r="F159" s="71">
        <f t="shared" si="1"/>
        <v>68.414651599318489</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1340831.5900000001</v>
      </c>
      <c r="E160" s="192">
        <v>2107877.83</v>
      </c>
      <c r="F160" s="71">
        <f t="shared" si="1"/>
        <v>157.20675480207024</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53080.14</v>
      </c>
      <c r="E161" s="192">
        <v>45661.4</v>
      </c>
      <c r="F161" s="71">
        <f t="shared" si="1"/>
        <v>86.023510864892216</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44723.73</v>
      </c>
      <c r="E163" s="192">
        <v>44838.5</v>
      </c>
      <c r="F163" s="71">
        <f t="shared" si="1"/>
        <v>100.25661991967128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1744371.11</v>
      </c>
      <c r="E164" s="192">
        <v>1662612.18</v>
      </c>
      <c r="F164" s="71">
        <f t="shared" si="1"/>
        <v>95.312985319964383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22596.129999999997</v>
      </c>
      <c r="E165" s="79">
        <f t="shared" si="26"/>
        <v>105527.3</v>
      </c>
      <c r="F165" s="71">
        <f t="shared" si="1"/>
        <v>467.01492689234846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19788.37</v>
      </c>
      <c r="E166" s="192">
        <v>102920.51</v>
      </c>
      <c r="F166" s="71">
        <f t="shared" si="1"/>
        <v>520.10605219126182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3046.66</v>
      </c>
      <c r="E167" s="192">
        <v>2845.69</v>
      </c>
      <c r="F167" s="71">
        <f t="shared" si="1"/>
        <v>93.403596069138018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238.9</v>
      </c>
      <c r="E170" s="192">
        <v>238.9</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144496.13</v>
      </c>
      <c r="E171" s="79">
        <f t="shared" si="27"/>
        <v>4122.7299999999996</v>
      </c>
      <c r="F171" s="71">
        <f t="shared" si="1"/>
        <v>2.8531767598204874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4122.7299999999996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144496.13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143066229.15000001</v>
      </c>
      <c r="E176" s="79">
        <f>E177+E251</f>
        <v>145393211.79000002</v>
      </c>
      <c r="F176" s="71">
        <f t="shared" si="1"/>
        <v>101.62650728534982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6921910.46</v>
      </c>
      <c r="E177" s="79">
        <f>E178+E197+E203+E219+E247+E248</f>
        <v>6640144</v>
      </c>
      <c r="F177" s="71">
        <f t="shared" si="1"/>
        <v>95.929354162723456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2305657.2699999996</v>
      </c>
      <c r="E178" s="79">
        <f>SUM(E179:E181)+E185+E186+SUM(E194:E196)</f>
        <v>2407364.8499999996</v>
      </c>
      <c r="F178" s="71">
        <f t="shared" si="1"/>
        <v>104.41121849822892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806153.7</v>
      </c>
      <c r="E179" s="192">
        <v>951507.19</v>
      </c>
      <c r="F179" s="71">
        <f t="shared" si="1"/>
        <v>118.03049344064289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690075.93</v>
      </c>
      <c r="E180" s="192">
        <v>767461.9</v>
      </c>
      <c r="F180" s="71">
        <f t="shared" si="1"/>
        <v>111.21412392981161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369823.81999999995</v>
      </c>
      <c r="E181" s="79">
        <f t="shared" si="28"/>
        <v>258475.91</v>
      </c>
      <c r="F181" s="71">
        <f t="shared" si="1"/>
        <v>69.891633805523952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366432.16</v>
      </c>
      <c r="E183" s="192">
        <v>254648.1</v>
      </c>
      <c r="F183" s="71">
        <f t="shared" si="1"/>
        <v>69.493927607227491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3391.66</v>
      </c>
      <c r="E184" s="192">
        <v>3827.81</v>
      </c>
      <c r="F184" s="71">
        <f t="shared" si="1"/>
        <v>112.85948473608794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51707.66</v>
      </c>
      <c r="E185" s="192">
        <v>75916.960000000006</v>
      </c>
      <c r="F185" s="71">
        <f t="shared" si="1"/>
        <v>146.81956213063984</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7815.8</v>
      </c>
      <c r="E194" s="192">
        <v>6998.47</v>
      </c>
      <c r="F194" s="71">
        <f t="shared" si="1"/>
        <v>89.542593208628674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3100</v>
      </c>
      <c r="E195" s="192">
        <v>59537.7</v>
      </c>
      <c r="F195" s="71">
        <f t="shared" si="1"/>
        <v>1920.5709677419354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f>376980.36</f>
        <v>376980.36</v>
      </c>
      <c r="E196" s="192">
        <v>287466.71999999997</v>
      </c>
      <c r="F196" s="71">
        <f t="shared" si="1"/>
        <v>76.255091909827868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162581.39000000001</v>
      </c>
      <c r="E197" s="79">
        <f>SUM(E198:E202)</f>
        <v>108655.07</v>
      </c>
      <c r="F197" s="71">
        <f t="shared" si="1"/>
        <v>66.831185291256276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55396.7</v>
      </c>
      <c r="E199" s="192">
        <v>89412.3</v>
      </c>
      <c r="F199" s="71">
        <f t="shared" ref="F199:F202" si="30">IF(D199&gt;0,IF(E199/D199&gt;=100,"&gt;&gt;100",E199/D199*100),"-")</f>
        <v>161.40365761859462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107184.69</v>
      </c>
      <c r="E202" s="192">
        <v>19242.77</v>
      </c>
      <c r="F202" s="71">
        <f t="shared" si="30"/>
        <v>17.952909132824846</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3649863.92</v>
      </c>
      <c r="E219" s="79">
        <f t="shared" si="34"/>
        <v>3184280.8400000003</v>
      </c>
      <c r="F219" s="71">
        <f t="shared" si="1"/>
        <v>87.24382359986727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3649863.92</v>
      </c>
      <c r="E220" s="79">
        <f t="shared" si="35"/>
        <v>3184280.8400000003</v>
      </c>
      <c r="F220" s="71">
        <f t="shared" si="1"/>
        <v>87.24382359986727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947944.86</v>
      </c>
      <c r="E221" s="192">
        <v>842617.66</v>
      </c>
      <c r="F221" s="71">
        <f t="shared" si="1"/>
        <v>88.888889592164674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2701919.06</v>
      </c>
      <c r="E225" s="192">
        <v>2341663.1800000002</v>
      </c>
      <c r="F225" s="71">
        <f t="shared" si="1"/>
        <v>86.666666469276109</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f>781917.4-24065.6</f>
        <v>757851.8</v>
      </c>
      <c r="E247" s="192">
        <v>767951.73</v>
      </c>
      <c r="F247" s="71">
        <f>IF(D247&gt;0,IF(E247/D247&gt;=100,"&gt;&gt;100",E247/D247*100),"-")</f>
        <v>101.33270515422672</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45956.08</v>
      </c>
      <c r="E248" s="79">
        <f t="shared" si="37"/>
        <v>171891.51</v>
      </c>
      <c r="F248" s="71">
        <f t="shared" si="1"/>
        <v>374.03431711320894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45956.08</v>
      </c>
      <c r="E250" s="192">
        <v>171891.51</v>
      </c>
      <c r="F250" s="71">
        <f t="shared" si="1"/>
        <v>374.03431711320894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136144318.69</v>
      </c>
      <c r="E251" s="79">
        <f>+E252+E255-E264+E274+E291</f>
        <v>138753067.79000002</v>
      </c>
      <c r="F251" s="71">
        <f t="shared" si="1"/>
        <v>101.9161644974258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127634709.62</v>
      </c>
      <c r="E252" s="79">
        <f>E253-E254</f>
        <v>131840049.49000001</v>
      </c>
      <c r="F252" s="71">
        <f t="shared" si="1"/>
        <v>103.29482464646202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131879655.26000001</v>
      </c>
      <c r="E253" s="192">
        <v>135451837.77000001</v>
      </c>
      <c r="F253" s="71">
        <f t="shared" si="1"/>
        <v>102.70866837114296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4244945.6399999997</v>
      </c>
      <c r="E254" s="192">
        <v>3611788.28</v>
      </c>
      <c r="F254" s="71">
        <f t="shared" si="1"/>
        <v>85.084441269782673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6418874.6600000001</v>
      </c>
      <c r="E255" s="79">
        <f>E256-E260</f>
        <v>3452423.0700000003</v>
      </c>
      <c r="F255" s="71">
        <f t="shared" si="1"/>
        <v>53.785488155956607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6418874.6600000001</v>
      </c>
      <c r="E256" s="79">
        <f>SUM(E257:E259)</f>
        <v>3452423.0700000003</v>
      </c>
      <c r="F256" s="71">
        <f t="shared" si="1"/>
        <v>53.785488155956607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4785955.6900000004</v>
      </c>
      <c r="E257" s="192">
        <v>852816.35</v>
      </c>
      <c r="F257" s="71">
        <f t="shared" si="1"/>
        <v>17.819144288818102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1632918.97</v>
      </c>
      <c r="E258" s="192">
        <v>2599606.7200000002</v>
      </c>
      <c r="F258" s="71">
        <f t="shared" si="1"/>
        <v>159.19998283809517</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2068138.2799999998</v>
      </c>
      <c r="E274" s="79">
        <f>SUM(E275:E277)+SUM(E286:E290)</f>
        <v>3355067.9299999997</v>
      </c>
      <c r="F274" s="71">
        <f t="shared" si="1"/>
        <v>162.22647984640562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610790.44999999995</v>
      </c>
      <c r="E275" s="192">
        <v>810756.64</v>
      </c>
      <c r="F275" s="71">
        <f t="shared" ref="F275:F290" si="39">IF(D275&gt;0,IF(E275/D275&gt;=100,"&gt;&gt;100",E275/D275*100),"-")</f>
        <v>132.73891888781171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8658.35</v>
      </c>
      <c r="E277" s="79">
        <f>SUM(E278:E285)</f>
        <v>635898.34</v>
      </c>
      <c r="F277" s="71">
        <f t="shared" si="39"/>
        <v>7344.3362765422962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8658.35</v>
      </c>
      <c r="E280" s="192">
        <v>277978.84999999998</v>
      </c>
      <c r="F280" s="71">
        <f t="shared" si="39"/>
        <v>3210.529142388561</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190068.58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167850.91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651833.93999999994</v>
      </c>
      <c r="E286" s="192">
        <v>361606.85</v>
      </c>
      <c r="F286" s="71">
        <f t="shared" si="39"/>
        <v>55.475302498056486</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718020.3</v>
      </c>
      <c r="E287" s="192">
        <v>1477595.47</v>
      </c>
      <c r="F287" s="71">
        <f t="shared" si="39"/>
        <v>205.78742272328512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34802.339999999997</v>
      </c>
      <c r="E288" s="192">
        <v>25156.61</v>
      </c>
      <c r="F288" s="71">
        <f t="shared" si="39"/>
        <v>72.284248702817123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44032.9</v>
      </c>
      <c r="E290" s="192">
        <v>44054.02</v>
      </c>
      <c r="F290" s="71">
        <f t="shared" si="39"/>
        <v>100.04796413590746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22596.13</v>
      </c>
      <c r="E291" s="79">
        <f>SUM(E292:E295)</f>
        <v>105527.3</v>
      </c>
      <c r="F291" s="71">
        <f t="shared" si="1"/>
        <v>467.0149268923484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19549.47</v>
      </c>
      <c r="E292" s="192">
        <v>102681.61</v>
      </c>
      <c r="F292" s="71">
        <f t="shared" si="1"/>
        <v>525.23986583779504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3046.66</v>
      </c>
      <c r="E293" s="192">
        <v>2845.69</v>
      </c>
      <c r="F293" s="71">
        <f t="shared" ref="F293:F295" si="40">IF(D293&gt;0,IF(E293/D293&gt;=100,"&gt;&gt;100",E293/D293*100),"-")</f>
        <v>93.403596069138018</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57615074.579999998</v>
      </c>
      <c r="E297" s="79">
        <f t="shared" si="42"/>
        <v>69714016.879999995</v>
      </c>
      <c r="F297" s="71">
        <f t="shared" si="1"/>
        <v>120.99961232055736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57615074.579999998</v>
      </c>
      <c r="E298" s="193">
        <v>69714016.879999995</v>
      </c>
      <c r="F298" s="75">
        <f t="shared" si="1"/>
        <v>120.99961232055736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3024975.56</v>
      </c>
      <c r="E302" s="192">
        <v>3984137.6</v>
      </c>
      <c r="F302" s="71">
        <f t="shared" si="43"/>
        <v>131.70809221347889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821678.35</v>
      </c>
      <c r="E303" s="192">
        <v>1067387.23</v>
      </c>
      <c r="F303" s="71">
        <f t="shared" si="43"/>
        <v>129.90329245014183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238.9</v>
      </c>
      <c r="E305" s="192">
        <v>711.22</v>
      </c>
      <c r="F305" s="71">
        <f t="shared" si="43"/>
        <v>297.70615320217667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22596.13</v>
      </c>
      <c r="E306" s="192">
        <v>105054.98</v>
      </c>
      <c r="F306" s="71">
        <f t="shared" si="43"/>
        <v>464.9246574524044</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23387.75</v>
      </c>
      <c r="E308" s="192">
        <v>37988.089999999997</v>
      </c>
      <c r="F308" s="71">
        <f t="shared" si="43"/>
        <v>162.42729634103321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12429.03</v>
      </c>
      <c r="E311" s="192">
        <v>32925.74</v>
      </c>
      <c r="F311" s="71">
        <f t="shared" si="43"/>
        <v>264.90997286192083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7840.95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669.53</v>
      </c>
      <c r="E336" s="192">
        <v>822.31</v>
      </c>
      <c r="F336" s="71">
        <f t="shared" si="43"/>
        <v>122.81899242752378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f>2304987.74</f>
        <v>2304987.7400000002</v>
      </c>
      <c r="E337" s="192">
        <v>2406542.54</v>
      </c>
      <c r="F337" s="71">
        <f t="shared" si="43"/>
        <v>104.40587159044932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162581.39000000001</v>
      </c>
      <c r="E339" s="192">
        <v>108655.07</v>
      </c>
      <c r="F339" s="71">
        <f t="shared" si="43"/>
        <v>66.831185291256276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3649863.92</v>
      </c>
      <c r="E343" s="192">
        <v>3184280.84</v>
      </c>
      <c r="F343" s="71">
        <f t="shared" si="43"/>
        <v>87.243823599867255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312514.40999999997</v>
      </c>
      <c r="E344" s="192">
        <v>206511.12</v>
      </c>
      <c r="F344" s="71">
        <f t="shared" si="43"/>
        <v>66.080511295463154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637589.18000000005</v>
      </c>
      <c r="E367" s="192">
        <v>680359.42</v>
      </c>
      <c r="F367" s="71">
        <f t="shared" si="44"/>
        <v>106.70811885484004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22804.46</v>
      </c>
      <c r="E368" s="192">
        <v>9574.74</v>
      </c>
      <c r="F368" s="71">
        <f t="shared" si="44"/>
        <v>41.986260582359769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9338.69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f>119584.48-24065.6</f>
        <v>95518.88</v>
      </c>
      <c r="E379" s="192">
        <v>42243.49</v>
      </c>
      <c r="F379" s="71">
        <f t="shared" si="44"/>
        <v>44.225277767075994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1939.28</v>
      </c>
      <c r="E380" s="192">
        <v>26435.39</v>
      </c>
      <c r="F380" s="71">
        <f t="shared" si="44"/>
        <v>1363.1548822243308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21086531.59</v>
      </c>
      <c r="E387" s="192">
        <v>26295288.32</v>
      </c>
      <c r="F387" s="71">
        <f t="shared" si="44"/>
        <v>124.701818351531</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31394700.52</v>
      </c>
      <c r="E389" s="192">
        <v>31377354.969999999</v>
      </c>
      <c r="F389" s="71">
        <f t="shared" si="44"/>
        <v>99.944750070194331</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2232323.38</v>
      </c>
      <c r="E391" s="288">
        <v>8018019.3300000001</v>
      </c>
      <c r="F391" s="263">
        <f t="shared" si="44"/>
        <v>359.17821771861747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2901519.09</v>
      </c>
      <c r="E392" s="288">
        <v>1388186.79</v>
      </c>
      <c r="F392" s="263">
        <f t="shared" si="44"/>
        <v>47.843448446861679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1708291.87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926875.6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t="s">
        <v>3653</v>
      </c>
      <c r="C1" s="268" t="s">
        <v>33</v>
      </c>
      <c r="D1" s="323">
        <v>23</v>
      </c>
      <c r="E1" s="268" t="s">
        <v>57</v>
      </c>
      <c r="F1" s="324" t="s">
        <v>3654</v>
      </c>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5112433.04</v>
      </c>
      <c r="E5" s="58">
        <f t="shared" si="0"/>
        <v>5527291.2400000002</v>
      </c>
      <c r="F5" s="59">
        <f t="shared" ref="F5:F141" si="1">IF(D5&gt;0,IF(E5/D5&gt;=100,"&gt;&gt;100",E5/D5*100),"-")</f>
        <v>108.11469209971305</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1457110.42</v>
      </c>
      <c r="E6" s="60">
        <f t="shared" si="2"/>
        <v>1459245.32</v>
      </c>
      <c r="F6" s="45">
        <f t="shared" si="1"/>
        <v>100.14651600665927</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1457110.42</v>
      </c>
      <c r="E7" s="194">
        <v>1459245.32</v>
      </c>
      <c r="F7" s="45">
        <f t="shared" si="1"/>
        <v>100.14651600665927</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3467910.84</v>
      </c>
      <c r="E13" s="60">
        <f t="shared" si="4"/>
        <v>3778103.75</v>
      </c>
      <c r="F13" s="45">
        <f t="shared" si="1"/>
        <v>108.94466219898548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3419577.4</v>
      </c>
      <c r="E14" s="194">
        <v>3725821.4</v>
      </c>
      <c r="F14" s="45">
        <f t="shared" si="1"/>
        <v>108.95560954403314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48333.440000000002</v>
      </c>
      <c r="E16" s="194">
        <v>52282.35</v>
      </c>
      <c r="F16" s="45">
        <f t="shared" si="1"/>
        <v>108.17014059003456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187411.78</v>
      </c>
      <c r="E20" s="194">
        <v>289942.17</v>
      </c>
      <c r="F20" s="45">
        <f t="shared" si="1"/>
        <v>154.70861543495292</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1895409.49</v>
      </c>
      <c r="E28" s="60">
        <f t="shared" si="6"/>
        <v>2209579.2599999998</v>
      </c>
      <c r="F28" s="45">
        <f t="shared" si="1"/>
        <v>116.57529793205794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1895409.49</v>
      </c>
      <c r="E30" s="194">
        <v>2209579.2599999998</v>
      </c>
      <c r="F30" s="45">
        <f t="shared" si="1"/>
        <v>116.57529793205794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3528057.38</v>
      </c>
      <c r="E35" s="60">
        <f t="shared" si="7"/>
        <v>5879039.9299999997</v>
      </c>
      <c r="F35" s="45">
        <f t="shared" si="1"/>
        <v>166.63674358947077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2929025.9</v>
      </c>
      <c r="E54" s="60">
        <f t="shared" si="12"/>
        <v>5118416.2699999996</v>
      </c>
      <c r="F54" s="45">
        <f t="shared" si="1"/>
        <v>174.74807136393022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2929025.9</v>
      </c>
      <c r="E55" s="194">
        <v>5118416.2699999996</v>
      </c>
      <c r="F55" s="45">
        <f t="shared" si="1"/>
        <v>174.74807136393022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599031.48</v>
      </c>
      <c r="E74" s="194">
        <v>760623.66</v>
      </c>
      <c r="F74" s="45">
        <f t="shared" si="1"/>
        <v>126.9755739715048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1570763.5</v>
      </c>
      <c r="E75" s="60">
        <f t="shared" si="15"/>
        <v>1569144.8599999999</v>
      </c>
      <c r="F75" s="45">
        <f t="shared" si="1"/>
        <v>99.896952023649632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1389766.47</v>
      </c>
      <c r="E76" s="194">
        <v>1343962.65</v>
      </c>
      <c r="F76" s="45">
        <f t="shared" si="1"/>
        <v>96.704207434217338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180997.03</v>
      </c>
      <c r="E77" s="194">
        <v>225182.21</v>
      </c>
      <c r="F77" s="45">
        <f t="shared" si="1"/>
        <v>124.41210223173276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5079264.08</v>
      </c>
      <c r="E82" s="60">
        <f t="shared" si="16"/>
        <v>5800053.5</v>
      </c>
      <c r="F82" s="45">
        <f t="shared" si="1"/>
        <v>114.19082388013975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1044413.12</v>
      </c>
      <c r="E84" s="194">
        <v>1240251.3</v>
      </c>
      <c r="F84" s="45">
        <f t="shared" si="1"/>
        <v>118.7510264137624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456356.61</v>
      </c>
      <c r="E86" s="194">
        <v>588377.88</v>
      </c>
      <c r="F86" s="45">
        <f t="shared" si="1"/>
        <v>128.9294089549837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3578494.35</v>
      </c>
      <c r="E88" s="194">
        <v>3971424.32</v>
      </c>
      <c r="F88" s="45">
        <f t="shared" si="1"/>
        <v>110.98031550615693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5347.56</v>
      </c>
      <c r="E89" s="60">
        <f t="shared" si="17"/>
        <v>10765.15</v>
      </c>
      <c r="F89" s="45">
        <f t="shared" si="1"/>
        <v>201.3095692240947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5347.56</v>
      </c>
      <c r="E106" s="194">
        <v>10765.15</v>
      </c>
      <c r="F106" s="45">
        <f t="shared" si="1"/>
        <v>201.3095692240947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4790397.07</v>
      </c>
      <c r="E107" s="60">
        <f t="shared" si="21"/>
        <v>4462693.71</v>
      </c>
      <c r="F107" s="45">
        <f t="shared" si="1"/>
        <v>93.159160812529464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1070445.44</v>
      </c>
      <c r="E108" s="194">
        <v>1059679.17</v>
      </c>
      <c r="F108" s="45">
        <f t="shared" si="1"/>
        <v>98.994225245146538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2519164.56</v>
      </c>
      <c r="E109" s="194">
        <v>2646372.9500000002</v>
      </c>
      <c r="F109" s="45">
        <f t="shared" si="1"/>
        <v>105.04962605539355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80665.66</v>
      </c>
      <c r="E110" s="194">
        <v>90841.19</v>
      </c>
      <c r="F110" s="45">
        <f t="shared" si="1"/>
        <v>112.61445080843571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1120121.4099999999</v>
      </c>
      <c r="E113" s="194">
        <v>665800.4</v>
      </c>
      <c r="F113" s="45">
        <f t="shared" si="1"/>
        <v>59.440020881307866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7051843.6699999999</v>
      </c>
      <c r="E114" s="60">
        <f t="shared" si="22"/>
        <v>8282202.0199999996</v>
      </c>
      <c r="F114" s="45">
        <f t="shared" si="1"/>
        <v>117.44732877778046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6801323.2699999996</v>
      </c>
      <c r="E115" s="60">
        <f t="shared" si="23"/>
        <v>8027238.96</v>
      </c>
      <c r="F115" s="45">
        <f t="shared" si="1"/>
        <v>118.02466433859129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3545618.98</v>
      </c>
      <c r="E116" s="194">
        <v>4187047.14</v>
      </c>
      <c r="F116" s="45">
        <f t="shared" si="1"/>
        <v>118.09072445793372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3255704.29</v>
      </c>
      <c r="E117" s="194">
        <v>3840191.82</v>
      </c>
      <c r="F117" s="45">
        <f t="shared" si="1"/>
        <v>117.95272168284055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250520.4</v>
      </c>
      <c r="E125" s="194">
        <v>254963.06</v>
      </c>
      <c r="F125" s="45">
        <f t="shared" si="1"/>
        <v>101.77337254770471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887779.36</v>
      </c>
      <c r="E129" s="60">
        <f t="shared" si="26"/>
        <v>1130784.3500000001</v>
      </c>
      <c r="F129" s="45">
        <f t="shared" si="1"/>
        <v>127.37222793735599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17224.490000000002</v>
      </c>
      <c r="E130" s="60">
        <f t="shared" si="27"/>
        <v>25638.93</v>
      </c>
      <c r="F130" s="45">
        <f t="shared" si="1"/>
        <v>148.85160605626058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17224.490000000002</v>
      </c>
      <c r="E131" s="194">
        <v>25638.93</v>
      </c>
      <c r="F131" s="45">
        <f t="shared" si="1"/>
        <v>148.85160605626058</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347955.86</v>
      </c>
      <c r="E133" s="194">
        <v>509370.25</v>
      </c>
      <c r="F133" s="45">
        <f t="shared" si="1"/>
        <v>146.38932938218085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149270.60999999999</v>
      </c>
      <c r="E135" s="194">
        <v>147194.59</v>
      </c>
      <c r="F135" s="45">
        <f t="shared" si="1"/>
        <v>98.60922387869924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88856.76</v>
      </c>
      <c r="E137" s="194">
        <v>94317.72</v>
      </c>
      <c r="F137" s="45">
        <f t="shared" si="1"/>
        <v>106.14580139991601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24573.84</v>
      </c>
      <c r="E138" s="194">
        <v>53537</v>
      </c>
      <c r="F138" s="45">
        <f t="shared" si="1"/>
        <v>217.86175868321763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259897.8</v>
      </c>
      <c r="E140" s="194">
        <v>300725.86</v>
      </c>
      <c r="F140" s="45">
        <f t="shared" si="1"/>
        <v>115.70927495346248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29921295.149999999</v>
      </c>
      <c r="E141" s="81">
        <f t="shared" si="28"/>
        <v>34871554.020000003</v>
      </c>
      <c r="F141" s="61">
        <f t="shared" si="1"/>
        <v>116.54426670096866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993"/>
  <sheetViews>
    <sheetView showGridLines="0" workbookViewId="0">
      <selection activeCell="K2" sqref="K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t="s">
        <v>3653</v>
      </c>
      <c r="C1" s="268" t="s">
        <v>33</v>
      </c>
      <c r="D1" s="323">
        <v>23</v>
      </c>
      <c r="E1" s="268" t="s">
        <v>57</v>
      </c>
      <c r="F1" s="324" t="s">
        <v>3654</v>
      </c>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3592132.83</v>
      </c>
      <c r="E5" s="82">
        <f t="shared" si="0"/>
        <v>3736125.46</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2876367.3499999996</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2876367.3499999996</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v>4483.09</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2871884.26</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3592132.83</v>
      </c>
      <c r="E22" s="83">
        <f t="shared" si="3"/>
        <v>859758.1100000001</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3162131.67</v>
      </c>
      <c r="E23" s="83">
        <f t="shared" si="4"/>
        <v>545749.06000000006</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3098168.86</v>
      </c>
      <c r="E24" s="195">
        <v>522540</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63962.81</v>
      </c>
      <c r="E25" s="195">
        <v>23209.06</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430001.16</v>
      </c>
      <c r="E30" s="83">
        <f>SUM(E31:E37)</f>
        <v>314009.05</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v>430000</v>
      </c>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v>314009.05</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v>1.1599999999999999</v>
      </c>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39370078740157483" right="0.39370078740157483" top="0.39370078740157483" bottom="0.39370078740157483" header="0.39370078740157483" footer="0.39370078740157483"/>
  <pageSetup paperSize="9" scale="83"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topLeftCell="A13" zoomScaleNormal="100" workbookViewId="0">
      <selection activeCell="E44" sqref="E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t="s">
        <v>3653</v>
      </c>
      <c r="C1" s="268" t="s">
        <v>33</v>
      </c>
      <c r="D1" s="323">
        <v>23</v>
      </c>
      <c r="E1" s="268" t="s">
        <v>57</v>
      </c>
      <c r="F1" s="324" t="s">
        <v>3654</v>
      </c>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6782374.7800000003</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37837250.160000004</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137277.93</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32311968.130000006</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11586521.18</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12937719.630000001</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5411.69</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1461628.16</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373850.77</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1193455.05</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2322184.69</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2431196.96</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3838535.48</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1549468.62</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38151372.450000003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61199.64</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32213397.830000002</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11441167.689999999</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12860333.66</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116759.6</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1437418.86</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373850.77</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1194272.3799999999</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2265746.9900000002</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2523847.88</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3892461.8</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465583.08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465583.08</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1518730.1</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6468252.4900000021</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822.31</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822.31</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822.31</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822.31</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6467430.1799999997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78017.570000000007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2406542.54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108655.07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3184280.84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689934.16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30961</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3427</v>
      </c>
      <c r="D234" s="95"/>
      <c r="E234" s="51">
        <f>MAX(G234:K234)</f>
        <v>0</v>
      </c>
      <c r="F234" s="51">
        <f>MAX(L234:O234)</f>
        <v>1</v>
      </c>
      <c r="G234" s="51"/>
      <c r="H234" s="51"/>
      <c r="I234" s="51"/>
      <c r="J234" s="51"/>
      <c r="K234" s="51"/>
      <c r="L234" s="51">
        <f>IF(AND('PR-RAS'!D95&gt;0,'PR-RAS'!D713=0,'PR-RAS'!D714=0),1,0)</f>
        <v>1</v>
      </c>
      <c r="M234" s="51">
        <f>IF(AND('PR-RAS'!E95&gt;0,'PR-RAS'!E713=0,'PR-RAS'!E714=0),1,0)</f>
        <v>1</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Natasa Klepac</cp:lastModifiedBy>
  <cp:lastPrinted>2026-02-24T11:12:12Z</cp:lastPrinted>
  <dcterms:created xsi:type="dcterms:W3CDTF">2022-04-01T05:14:30Z</dcterms:created>
  <dcterms:modified xsi:type="dcterms:W3CDTF">2026-02-24T13:47:42Z</dcterms:modified>
</cp:coreProperties>
</file>